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70" activeTab="0"/>
  </bookViews>
  <sheets>
    <sheet name="申請流れ" sheetId="1" r:id="rId1"/>
    <sheet name="入力画面" sheetId="2" r:id="rId2"/>
    <sheet name="登録" sheetId="3" r:id="rId3"/>
    <sheet name="使用申請" sheetId="4" r:id="rId4"/>
    <sheet name="予選会出場選手一覧" sheetId="5" r:id="rId5"/>
    <sheet name="申請 (記入例)" sheetId="6" r:id="rId6"/>
    <sheet name="中・高所在地" sheetId="7" state="hidden" r:id="rId7"/>
  </sheets>
  <externalReferences>
    <externalReference r:id="rId10"/>
    <externalReference r:id="rId11"/>
  </externalReferences>
  <definedNames>
    <definedName name="_xlnm.Print_Area" localSheetId="3">'使用申請'!$A$1:$K$51</definedName>
    <definedName name="_xlnm.Print_Area" localSheetId="5">'申請 (記入例)'!$A$1:$K$52</definedName>
    <definedName name="_xlnm.Print_Area" localSheetId="0">'申請流れ'!$A$1:$P$40</definedName>
    <definedName name="_xlnm.Print_Area" localSheetId="6">'中・高所在地'!#REF!</definedName>
    <definedName name="_xlnm.Print_Area" localSheetId="2">'登録'!$A$1:$K$57</definedName>
    <definedName name="_xlnm.Print_Area" localSheetId="1">'入力画面'!$A$1:$AT$31</definedName>
    <definedName name="_xlnm.Print_Area" localSheetId="4">'予選会出場選手一覧'!$A$1:$R$35</definedName>
    <definedName name="競技名" localSheetId="6">'[1]競技'!$A$3:$B$43</definedName>
    <definedName name="競技名">'[2]競技'!$A$2:$B$42</definedName>
    <definedName name="中・高">#REF!</definedName>
    <definedName name="表" localSheetId="6">'中・高所在地'!#REF!</definedName>
    <definedName name="表">#REF!</definedName>
  </definedNames>
  <calcPr fullCalcOnLoad="1"/>
</workbook>
</file>

<file path=xl/comments3.xml><?xml version="1.0" encoding="utf-8"?>
<comments xmlns="http://schemas.openxmlformats.org/spreadsheetml/2006/main">
  <authors>
    <author>FJ-USER</author>
  </authors>
  <commentList>
    <comment ref="F36" authorId="0">
      <text>
        <r>
          <rPr>
            <b/>
            <sz val="9"/>
            <rFont val="ＭＳ Ｐゴシック"/>
            <family val="3"/>
          </rPr>
          <t>手入力してください。</t>
        </r>
      </text>
    </comment>
    <comment ref="G36" authorId="0">
      <text>
        <r>
          <rPr>
            <b/>
            <sz val="9"/>
            <rFont val="ＭＳ Ｐゴシック"/>
            <family val="3"/>
          </rPr>
          <t>手入力してください。</t>
        </r>
      </text>
    </comment>
  </commentList>
</comments>
</file>

<file path=xl/comments4.xml><?xml version="1.0" encoding="utf-8"?>
<comments xmlns="http://schemas.openxmlformats.org/spreadsheetml/2006/main">
  <authors>
    <author>FJ-USER</author>
  </authors>
  <commentList>
    <comment ref="F24" authorId="0">
      <text>
        <r>
          <rPr>
            <b/>
            <sz val="9"/>
            <rFont val="ＭＳ Ｐゴシック"/>
            <family val="3"/>
          </rPr>
          <t>手入力してください。</t>
        </r>
      </text>
    </comment>
    <comment ref="G24" authorId="0">
      <text>
        <r>
          <rPr>
            <b/>
            <sz val="9"/>
            <rFont val="ＭＳ Ｐゴシック"/>
            <family val="3"/>
          </rPr>
          <t>手入力してください。</t>
        </r>
      </text>
    </comment>
    <comment ref="C2" authorId="0">
      <text>
        <r>
          <rPr>
            <b/>
            <sz val="9"/>
            <rFont val="ＭＳ Ｐゴシック"/>
            <family val="3"/>
          </rPr>
          <t>手入力してください。</t>
        </r>
      </text>
    </comment>
  </commentList>
</comments>
</file>

<file path=xl/sharedStrings.xml><?xml version="1.0" encoding="utf-8"?>
<sst xmlns="http://schemas.openxmlformats.org/spreadsheetml/2006/main" count="2436" uniqueCount="1231">
  <si>
    <t>［ 説明 ］</t>
  </si>
  <si>
    <t>１．参加競技名（種別及び種目名を含む）</t>
  </si>
  <si>
    <t>競技</t>
  </si>
  <si>
    <t>種別</t>
  </si>
  <si>
    <t>種目</t>
  </si>
  <si>
    <t>２．現住所</t>
  </si>
  <si>
    <t>電話番号</t>
  </si>
  <si>
    <t>３．連絡先</t>
  </si>
  <si>
    <t xml:space="preserve"> 電話番号</t>
  </si>
  <si>
    <t xml:space="preserve"> 携帯電話番号</t>
  </si>
  <si>
    <t>４．「ふるさと」に関する確認事項</t>
  </si>
  <si>
    <t>１．初回</t>
  </si>
  <si>
    <t>卒業年月日</t>
  </si>
  <si>
    <t>電話番号</t>
  </si>
  <si>
    <t>２．2回目</t>
  </si>
  <si>
    <t>氏名フリガナ</t>
  </si>
  <si>
    <t>氏名</t>
  </si>
  <si>
    <t>印</t>
  </si>
  <si>
    <t>フリガナ</t>
  </si>
  <si>
    <t>年連続</t>
  </si>
  <si>
    <r>
      <t>利用状況</t>
    </r>
    <r>
      <rPr>
        <sz val="10"/>
        <rFont val="ＭＳ Ｐゴシック"/>
        <family val="3"/>
      </rPr>
      <t>（今回の使用を含む）</t>
    </r>
  </si>
  <si>
    <t>前回出場大会の所属都道府県名</t>
  </si>
  <si>
    <t>回</t>
  </si>
  <si>
    <t>都・道・府・県</t>
  </si>
  <si>
    <t>ふるさと選手制度使用に係る留意事項</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</si>
  <si>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</si>
  <si>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</si>
  <si>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</si>
  <si>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r>
      <t xml:space="preserve">［ 性別 ］　  1．男　 2．女 　 </t>
    </r>
    <r>
      <rPr>
        <sz val="9"/>
        <rFont val="ＭＳ Ｐゴシック"/>
        <family val="3"/>
      </rPr>
      <t xml:space="preserve"> ＊いずれかに○印を付けること。</t>
    </r>
  </si>
  <si>
    <t>＊利用状況については、１．又は２．のいずれかに○印の上、　連続年数を記載すること。</t>
  </si>
  <si>
    <t>日体協　　太郎</t>
  </si>
  <si>
    <t>サッカー</t>
  </si>
  <si>
    <t>成年男子</t>
  </si>
  <si>
    <t xml:space="preserve"> 〒   150   -    8050</t>
  </si>
  <si>
    <t>　東京都渋谷区神南1－1－1　（財）日本体育協会国体推進部</t>
  </si>
  <si>
    <t>03－△△△△－××××</t>
  </si>
  <si>
    <t>ﾄｳｷｮｳﾄｼﾌﾞﾔｸｼﾞﾝﾅﾝ1-1-1 ｻﾞｲﾀﾞﾝﾎｳｼﾞﾝﾆﾎﾝﾀｲｲｸｷｮｳｶｲｺｸﾀｲｽｲｼﾝﾌﾞ</t>
  </si>
  <si>
    <t>（　　3　　）</t>
  </si>
  <si>
    <t>標記大会について、国民体育大会ふるさと選手制度により下記内容の通り、使用申請致します。</t>
  </si>
  <si>
    <t xml:space="preserve"> [ 様式1-B ]</t>
  </si>
  <si>
    <t>３．現住所（登録した現住所に変更のない場合は記入不要）</t>
  </si>
  <si>
    <t>４．連絡先（登録した連絡先に変更のない場合は記入不要）</t>
  </si>
  <si>
    <t>２．「ふるさと選手制度」使用に関する確認事項</t>
  </si>
  <si>
    <t>（　　　　　）</t>
  </si>
  <si>
    <t>＊前回大会（予選会を含む）に出場の所属都道府県名を記載すること。</t>
  </si>
  <si>
    <t>フリガナ</t>
  </si>
  <si>
    <t>フリガナ</t>
  </si>
  <si>
    <t xml:space="preserve"> 〒   　　　　 -　　</t>
  </si>
  <si>
    <t>（1）ふるさと登録の利用</t>
  </si>
  <si>
    <t>（2）前回大会出場の所属都道府県名</t>
  </si>
  <si>
    <t>利用回数</t>
  </si>
  <si>
    <t>＊１．又は２．のいずれかに○印</t>
  </si>
  <si>
    <t>＊前回大会（予選会を含む）に出場の所属都道府県名を記載</t>
  </si>
  <si>
    <t>（3）卒業した学校名</t>
  </si>
  <si>
    <t>＊○○高校又は○○中学校など学校名を明確に記載すること。</t>
  </si>
  <si>
    <t>（4）卒業した学校の所在地</t>
  </si>
  <si>
    <t>＊都道府県名から記載すること。</t>
  </si>
  <si>
    <t>[ 様式1-A ]</t>
  </si>
  <si>
    <t>ニッタイキョウ　タロウ</t>
  </si>
  <si>
    <t>　４．　「ふるさと」から参加する選手は、開催基準要項細則第3項-(1)-1)-③（国内移動選手の制限）に抵触しないものとする。</t>
  </si>
  <si>
    <t>　　　　なお、「ふるさと選手制度」の使用にあたっては、下記留意事項を遵守致します。</t>
  </si>
  <si>
    <t>西暦で記入</t>
  </si>
  <si>
    <t>［ 生年月日 ］ 　　　   19677  年 　　○○     月 　××    日</t>
  </si>
  <si>
    <t>ふ  る  さ  と  登  録  届</t>
  </si>
  <si>
    <t>（フリガナ）</t>
  </si>
  <si>
    <t>［ 様式2 ］</t>
  </si>
  <si>
    <t>競技名</t>
  </si>
  <si>
    <t>会　 長</t>
  </si>
  <si>
    <t>(  ふ  り  が  な  )</t>
  </si>
  <si>
    <t>生年月日</t>
  </si>
  <si>
    <t>性   別</t>
  </si>
  <si>
    <t>出   場   競   技   内   容</t>
  </si>
  <si>
    <t>現住所が属する</t>
  </si>
  <si>
    <t>前回大会出場の所属都道府県</t>
  </si>
  <si>
    <t>氏                        名</t>
  </si>
  <si>
    <t>（西暦で記載する)</t>
  </si>
  <si>
    <t>競  技  名</t>
  </si>
  <si>
    <t>種  別  名</t>
  </si>
  <si>
    <t>種  目  名</t>
  </si>
  <si>
    <t>都  道  府  県</t>
  </si>
  <si>
    <t>都道府県名</t>
  </si>
  <si>
    <t>第</t>
  </si>
  <si>
    <t>平成　　年　　月　　日（　）～平成　　年　　月　　日（　）</t>
  </si>
  <si>
    <t>№</t>
  </si>
  <si>
    <t>会場名：</t>
  </si>
  <si>
    <t>※添付書類　：</t>
  </si>
  <si>
    <t>名分</t>
  </si>
  <si>
    <r>
      <t>　上記大会出場選手の内、</t>
    </r>
    <r>
      <rPr>
        <u val="single"/>
        <sz val="11"/>
        <rFont val="ＭＳ Ｐゴシック"/>
        <family val="3"/>
      </rPr>
      <t>ふるさと登録届（初回１年目の使用申請時：様式１－A）</t>
    </r>
    <r>
      <rPr>
        <sz val="11"/>
        <rFont val="ＭＳ Ｐゴシック"/>
        <family val="3"/>
      </rPr>
      <t xml:space="preserve"> </t>
    </r>
    <r>
      <rPr>
        <sz val="11"/>
        <rFont val="ＭＳ Ｐゴシック"/>
        <family val="3"/>
      </rPr>
      <t xml:space="preserve">又は </t>
    </r>
    <r>
      <rPr>
        <u val="single"/>
        <sz val="11"/>
        <rFont val="ＭＳ Ｐゴシック"/>
        <family val="3"/>
      </rPr>
      <t>ふるさと選手制度使用申請届（制度利用２年目以降：様式１－B）</t>
    </r>
    <r>
      <rPr>
        <sz val="11"/>
        <rFont val="ＭＳ Ｐゴシック"/>
        <family val="3"/>
      </rPr>
      <t>を提出して出場する選手に
ついて、下記のとおり報告します。</t>
    </r>
  </si>
  <si>
    <t>＊前回出場大会（予選会を含む）に出場の所属都道府県名を記載すること。</t>
  </si>
  <si>
    <t>）年連続</t>
  </si>
  <si>
    <t>１．初　回（</t>
  </si>
  <si>
    <t>２．２回目（</t>
  </si>
  <si>
    <t xml:space="preserve">  </t>
  </si>
  <si>
    <t xml:space="preserve">  </t>
  </si>
  <si>
    <t>大　会　名：
（予選会等と明記された競技会）</t>
  </si>
  <si>
    <t>ふるさと登録届（活用１年目の使用申請時：様式１－A）</t>
  </si>
  <si>
    <t>ふるさと選手制度使用申請届（活用２年目以降：様式１－B）</t>
  </si>
  <si>
    <t>添付様式
（該当に○印）</t>
  </si>
  <si>
    <t>様式1-A
様式1-B</t>
  </si>
  <si>
    <t>開催期日：</t>
  </si>
  <si>
    <t>※ふるさと登録学校</t>
  </si>
  <si>
    <t>届け出日：平成 　●●　　年 　●    月 　●●　  日</t>
  </si>
  <si>
    <t>第　●●　回大会（本大会・冬季）ふるさと選手制度使用申請届（例）</t>
  </si>
  <si>
    <t>三重</t>
  </si>
  <si>
    <t>○　競技者ふるさと選手制度登録(申請) → 県内予選会までの流れ</t>
  </si>
  <si>
    <t>ふるさと登録による三重県予選会出場選手一覧</t>
  </si>
  <si>
    <t>県競技団体</t>
  </si>
  <si>
    <t>開催県　　　</t>
  </si>
  <si>
    <t>会場地市町村　　　</t>
  </si>
  <si>
    <t>中央競技団体　　　</t>
  </si>
  <si>
    <t>　　　　　　　　　県体育協会</t>
  </si>
  <si>
    <t>　競技者の「ふるさと登録・使用申請届」 ～ 「国体参加申込システム」を利用した【本大会（東海ブロック大会含む）ふるさと申込書】作成までの流れ</t>
  </si>
  <si>
    <t>○　【本大会（東海ﾌﾞﾛｯｸ大会含む）参加申込時】の流れ</t>
  </si>
  <si>
    <t>国体参加申込システム導入による変更（第65回大会以降）</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</si>
  <si>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</si>
  <si>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</si>
  <si>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</si>
  <si>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r>
      <t>三重</t>
    </r>
    <r>
      <rPr>
        <sz val="10"/>
        <rFont val="ＭＳ Ｐゴシック"/>
        <family val="3"/>
      </rPr>
      <t>　　　　　　　　都・道・府・県　体育協会  会長      殿</t>
    </r>
  </si>
  <si>
    <t>三重県 　　　　　　　○○○　　　協会・連盟  会長      殿</t>
  </si>
  <si>
    <t>⇒現住所</t>
  </si>
  <si>
    <t>⇒学校所在地</t>
  </si>
  <si>
    <t>No.</t>
  </si>
  <si>
    <t>名前</t>
  </si>
  <si>
    <t>性別</t>
  </si>
  <si>
    <t>生年</t>
  </si>
  <si>
    <t>月</t>
  </si>
  <si>
    <t>日</t>
  </si>
  <si>
    <t>〒</t>
  </si>
  <si>
    <t>現住所</t>
  </si>
  <si>
    <t>携帯　</t>
  </si>
  <si>
    <t>卒業学校</t>
  </si>
  <si>
    <t>学校住所</t>
  </si>
  <si>
    <t>学校連絡先</t>
  </si>
  <si>
    <t>卒業年</t>
  </si>
  <si>
    <t>月</t>
  </si>
  <si>
    <r>
      <t xml:space="preserve">60回
</t>
    </r>
    <r>
      <rPr>
        <sz val="9"/>
        <color indexed="60"/>
        <rFont val="ＭＳ Ｐゴシック"/>
        <family val="3"/>
      </rPr>
      <t>(26回)</t>
    </r>
  </si>
  <si>
    <r>
      <t xml:space="preserve">61回
</t>
    </r>
    <r>
      <rPr>
        <sz val="9"/>
        <color indexed="60"/>
        <rFont val="ＭＳ Ｐゴシック"/>
        <family val="3"/>
      </rPr>
      <t>(27回)</t>
    </r>
  </si>
  <si>
    <r>
      <t xml:space="preserve">62回
</t>
    </r>
    <r>
      <rPr>
        <sz val="9"/>
        <color indexed="60"/>
        <rFont val="ＭＳ Ｐゴシック"/>
        <family val="3"/>
      </rPr>
      <t>(28回)</t>
    </r>
  </si>
  <si>
    <r>
      <t xml:space="preserve">63回
</t>
    </r>
    <r>
      <rPr>
        <sz val="9"/>
        <color indexed="60"/>
        <rFont val="ＭＳ Ｐゴシック"/>
        <family val="3"/>
      </rPr>
      <t>(29回)</t>
    </r>
  </si>
  <si>
    <t>男</t>
  </si>
  <si>
    <t>フリガナ</t>
  </si>
  <si>
    <t xml:space="preserve">［ 性別 ］　 </t>
  </si>
  <si>
    <t>［ 生年月日 ］</t>
  </si>
  <si>
    <t>フリガナ</t>
  </si>
  <si>
    <t>ｽｷｰ</t>
  </si>
  <si>
    <t>競技団体名</t>
  </si>
  <si>
    <t>三重県スキー連盟</t>
  </si>
  <si>
    <t>会長　様</t>
  </si>
  <si>
    <r>
      <t xml:space="preserve">64回
</t>
    </r>
    <r>
      <rPr>
        <sz val="9"/>
        <color indexed="60"/>
        <rFont val="ＭＳ Ｐゴシック"/>
        <family val="3"/>
      </rPr>
      <t>(30回)</t>
    </r>
  </si>
  <si>
    <r>
      <t xml:space="preserve">65回
</t>
    </r>
    <r>
      <rPr>
        <sz val="9"/>
        <color indexed="60"/>
        <rFont val="ＭＳ Ｐゴシック"/>
        <family val="3"/>
      </rPr>
      <t>(31回)</t>
    </r>
  </si>
  <si>
    <r>
      <t xml:space="preserve">66回
</t>
    </r>
    <r>
      <rPr>
        <sz val="9"/>
        <color indexed="60"/>
        <rFont val="ＭＳ Ｐゴシック"/>
        <family val="3"/>
      </rPr>
      <t>(32回)</t>
    </r>
  </si>
  <si>
    <r>
      <t xml:space="preserve">67回
</t>
    </r>
    <r>
      <rPr>
        <sz val="9"/>
        <color indexed="60"/>
        <rFont val="ＭＳ Ｐゴシック"/>
        <family val="3"/>
      </rPr>
      <t>(33回)</t>
    </r>
  </si>
  <si>
    <r>
      <t xml:space="preserve">68回
</t>
    </r>
    <r>
      <rPr>
        <sz val="9"/>
        <color indexed="60"/>
        <rFont val="ＭＳ Ｐゴシック"/>
        <family val="3"/>
      </rPr>
      <t>(34回)</t>
    </r>
  </si>
  <si>
    <r>
      <t xml:space="preserve">69回
</t>
    </r>
    <r>
      <rPr>
        <sz val="9"/>
        <color indexed="60"/>
        <rFont val="ＭＳ Ｐゴシック"/>
        <family val="3"/>
      </rPr>
      <t>(35回)</t>
    </r>
  </si>
  <si>
    <r>
      <t xml:space="preserve">70回
</t>
    </r>
    <r>
      <rPr>
        <sz val="9"/>
        <color indexed="60"/>
        <rFont val="ＭＳ Ｐゴシック"/>
        <family val="3"/>
      </rPr>
      <t>(36回)</t>
    </r>
  </si>
  <si>
    <r>
      <t xml:space="preserve">71回
</t>
    </r>
    <r>
      <rPr>
        <sz val="9"/>
        <color indexed="60"/>
        <rFont val="ＭＳ Ｐゴシック"/>
        <family val="3"/>
      </rPr>
      <t>(37回)</t>
    </r>
  </si>
  <si>
    <r>
      <t xml:space="preserve">72回
</t>
    </r>
    <r>
      <rPr>
        <sz val="9"/>
        <color indexed="60"/>
        <rFont val="ＭＳ Ｐゴシック"/>
        <family val="3"/>
      </rPr>
      <t>(38回)</t>
    </r>
  </si>
  <si>
    <r>
      <t xml:space="preserve">73回
</t>
    </r>
    <r>
      <rPr>
        <sz val="9"/>
        <color indexed="60"/>
        <rFont val="ＭＳ Ｐゴシック"/>
        <family val="3"/>
      </rPr>
      <t>(39回)</t>
    </r>
  </si>
  <si>
    <t>利用状況（今回の使用を含む）</t>
  </si>
  <si>
    <t>1.初回
回数</t>
  </si>
  <si>
    <t>2.2回目
回数</t>
  </si>
  <si>
    <r>
      <t xml:space="preserve">74回
</t>
    </r>
    <r>
      <rPr>
        <sz val="9"/>
        <color indexed="60"/>
        <rFont val="ＭＳ Ｐゴシック"/>
        <family val="3"/>
      </rPr>
      <t>(40回)</t>
    </r>
  </si>
  <si>
    <r>
      <t xml:space="preserve">75回
</t>
    </r>
    <r>
      <rPr>
        <sz val="9"/>
        <color indexed="60"/>
        <rFont val="ＭＳ Ｐゴシック"/>
        <family val="3"/>
      </rPr>
      <t>(41回)</t>
    </r>
  </si>
  <si>
    <t xml:space="preserve"> 〒　</t>
  </si>
  <si>
    <t>携帯電話</t>
  </si>
  <si>
    <t>第</t>
  </si>
  <si>
    <t>回大会（本大会・冬季）ふるさと選手制度使用申請届</t>
  </si>
  <si>
    <t>届け出日</t>
  </si>
  <si>
    <t>　　　　標記大会について、国民体育大会ふるさと選手制度により下記内容の通り、使用申請致します。</t>
  </si>
  <si>
    <t>学校名</t>
  </si>
  <si>
    <t>郵便番号</t>
  </si>
  <si>
    <t>所　　在　　地</t>
  </si>
  <si>
    <t>電　　話</t>
  </si>
  <si>
    <t>四日市市立富田小学校</t>
  </si>
  <si>
    <t>富田一丁目24-49</t>
  </si>
  <si>
    <t>桑名市立成徳中学校</t>
  </si>
  <si>
    <t>東汰上415-1</t>
  </si>
  <si>
    <t>桑名市立明正中学校</t>
  </si>
  <si>
    <t>明正町31</t>
  </si>
  <si>
    <t>桑名市立光風中学校</t>
  </si>
  <si>
    <t>新矢田二丁目37</t>
  </si>
  <si>
    <t>桑名市立陽和中学校</t>
  </si>
  <si>
    <t>小貝須1408-4</t>
  </si>
  <si>
    <t>桑名市立正和中学校</t>
  </si>
  <si>
    <t>坂井339-25</t>
  </si>
  <si>
    <t>桑名市立陵成中学校</t>
  </si>
  <si>
    <t>筒尾八丁目12</t>
  </si>
  <si>
    <t>桑名市立光陵中学校</t>
  </si>
  <si>
    <t>大山田五丁目12</t>
  </si>
  <si>
    <t>桑名市立多度中学校</t>
  </si>
  <si>
    <t>多度町柚井24</t>
  </si>
  <si>
    <t>桑名市立長島中学校</t>
  </si>
  <si>
    <t>長島町西外面2175</t>
  </si>
  <si>
    <t>桑名郡立木曽岬中学校</t>
  </si>
  <si>
    <t>木曽岬町中和泉361</t>
  </si>
  <si>
    <t>いなべ市立北勢中学校</t>
  </si>
  <si>
    <t>北勢町阿下喜2480</t>
  </si>
  <si>
    <t>いなべ市立員弁中学校</t>
  </si>
  <si>
    <t>員弁町大泉新田1739</t>
  </si>
  <si>
    <t>いなべ市立大安中学校</t>
  </si>
  <si>
    <t>大安町石榑東2977</t>
  </si>
  <si>
    <t>いなべ市立藤原中学校</t>
  </si>
  <si>
    <t>藤原町市場491</t>
  </si>
  <si>
    <t>員弁郡立東員第一中学校</t>
  </si>
  <si>
    <t>東員町六把野新田557</t>
  </si>
  <si>
    <t>員弁郡立東員第二中学校</t>
  </si>
  <si>
    <t>東員町城山二丁目1</t>
  </si>
  <si>
    <t>四日市市立中部中学校</t>
  </si>
  <si>
    <t>西浦二丁目5-36</t>
  </si>
  <si>
    <t>四日市市立橋北中学校</t>
  </si>
  <si>
    <t>高浜町1-4</t>
  </si>
  <si>
    <t>四日市市立港中学校</t>
  </si>
  <si>
    <t>十七軒町10-41</t>
  </si>
  <si>
    <t>四日市市立塩浜中学校</t>
  </si>
  <si>
    <t>大字塩浜4096</t>
  </si>
  <si>
    <t>四日市市立山手中学校</t>
  </si>
  <si>
    <t>東阿倉川70</t>
  </si>
  <si>
    <t>四日市市立富洲原中学校</t>
  </si>
  <si>
    <t>天カ須賀五丁目3-10</t>
  </si>
  <si>
    <t>四日市市立富田中学校</t>
  </si>
  <si>
    <t>東茂福町4-19</t>
  </si>
  <si>
    <t>四日市市立笹川中学校</t>
  </si>
  <si>
    <t>西日野町268-2</t>
  </si>
  <si>
    <t>四日市市立南中学校</t>
  </si>
  <si>
    <t>前田町18-17</t>
  </si>
  <si>
    <t>四日市市立西陵中学校</t>
  </si>
  <si>
    <t>西山町7229</t>
  </si>
  <si>
    <t>四日市市立三滝中学校</t>
  </si>
  <si>
    <t>高角町2068-2</t>
  </si>
  <si>
    <t>四日市市立大池中学校</t>
  </si>
  <si>
    <t>下海老町2662-1</t>
  </si>
  <si>
    <t>四日市市立朝明中学校</t>
  </si>
  <si>
    <t>平津町409-2</t>
  </si>
  <si>
    <t>四日市市立保々中学校</t>
  </si>
  <si>
    <t>西村町2787-2</t>
  </si>
  <si>
    <t>四日市市立常磐中学校</t>
  </si>
  <si>
    <t>松本810</t>
  </si>
  <si>
    <t>四日市市立西笹川中学校</t>
  </si>
  <si>
    <t>笹川四丁目104</t>
  </si>
  <si>
    <t>四日市市立三重平中学校</t>
  </si>
  <si>
    <t>三重八丁目1</t>
  </si>
  <si>
    <t>四日市市立羽津中学校</t>
  </si>
  <si>
    <t>羽津甲26</t>
  </si>
  <si>
    <t>四日市市立西朝明中学校</t>
  </si>
  <si>
    <t>北山町1169</t>
  </si>
  <si>
    <t>四日市市立桜中学校</t>
  </si>
  <si>
    <t>桜町1604</t>
  </si>
  <si>
    <t>四日市市立内部中学校</t>
  </si>
  <si>
    <t>波木町697</t>
  </si>
  <si>
    <t>四日市市立楠中学校</t>
  </si>
  <si>
    <t>楠町北五味塚2092</t>
  </si>
  <si>
    <t>三重郡立菰野中学校</t>
  </si>
  <si>
    <t>菰野町菰野1192</t>
  </si>
  <si>
    <t>三重郡立八風中学校</t>
  </si>
  <si>
    <t>　〃　田光3808-18</t>
  </si>
  <si>
    <t>三重郡立朝日中学校</t>
  </si>
  <si>
    <t>朝日町柿2838</t>
  </si>
  <si>
    <t>三重郡立川越中学校</t>
  </si>
  <si>
    <t>川越町豊田一色67</t>
  </si>
  <si>
    <t>鈴鹿市立平田野中学校</t>
  </si>
  <si>
    <t>国府町7781-1</t>
  </si>
  <si>
    <t>鈴鹿市立白鳥中学校</t>
  </si>
  <si>
    <t>加佐登三丁目1-1</t>
  </si>
  <si>
    <t>鈴鹿市立神戸中学校</t>
  </si>
  <si>
    <t>十宮四丁目1-1</t>
  </si>
  <si>
    <t>鈴鹿市立大木中学校</t>
  </si>
  <si>
    <t>北堀江二丁目15-1</t>
  </si>
  <si>
    <t>鈴鹿市立千代崎中学校</t>
  </si>
  <si>
    <t>東玉垣町2863</t>
  </si>
  <si>
    <t>鈴鹿市立白子中学校</t>
  </si>
  <si>
    <t>中旭が丘四丁目5-62</t>
  </si>
  <si>
    <t>鈴鹿市立天栄中学校</t>
  </si>
  <si>
    <t>秋永町1839</t>
  </si>
  <si>
    <t>鈴鹿市立鈴峰中学校</t>
  </si>
  <si>
    <t>長澤町1867-1</t>
  </si>
  <si>
    <t>鈴鹿市立鼓ヶ浦中学校</t>
  </si>
  <si>
    <t>寺家四丁目11-1</t>
  </si>
  <si>
    <t>鈴鹿市立創徳中学校</t>
  </si>
  <si>
    <t>三日市町1803-8</t>
  </si>
  <si>
    <t>亀山市立亀山中学校</t>
  </si>
  <si>
    <t>西丸町564</t>
  </si>
  <si>
    <t>亀山市立中部中学校</t>
  </si>
  <si>
    <t>田村町75</t>
  </si>
  <si>
    <t>亀山市立関中学校</t>
  </si>
  <si>
    <t>関町新所1863</t>
  </si>
  <si>
    <t>津市立橋北中学校</t>
  </si>
  <si>
    <t>桜橋二丁目38-1</t>
  </si>
  <si>
    <t>津市立東橋内中学校</t>
  </si>
  <si>
    <t>中河原356-2</t>
  </si>
  <si>
    <t>津市立西橋内中学校</t>
  </si>
  <si>
    <t>東古河町7-1</t>
  </si>
  <si>
    <t>津市立橋南中学校</t>
  </si>
  <si>
    <t>上弁財町津興2537-4</t>
  </si>
  <si>
    <t>津市立南郊中学校</t>
  </si>
  <si>
    <t>高茶屋四丁目44-1</t>
  </si>
  <si>
    <t>城山一丁目12-3</t>
  </si>
  <si>
    <t>津市立西郊中学校</t>
  </si>
  <si>
    <t>一色町219</t>
  </si>
  <si>
    <t>津市立一身田中学校</t>
  </si>
  <si>
    <t>一身田中野880-1</t>
  </si>
  <si>
    <t>栗真町屋町524</t>
  </si>
  <si>
    <t>津市立豊里中学校</t>
  </si>
  <si>
    <t>大里睦合町820-1</t>
  </si>
  <si>
    <t>津市立南が丘中学校</t>
  </si>
  <si>
    <t>垂水2622-1</t>
  </si>
  <si>
    <t>津市立朝陽中学校</t>
  </si>
  <si>
    <t>河芸町上野2010</t>
  </si>
  <si>
    <t>津市立芸濃中学校</t>
  </si>
  <si>
    <t>芸濃町椋本5147</t>
  </si>
  <si>
    <t>津市立美里中学校</t>
  </si>
  <si>
    <t>美里町三郷84</t>
  </si>
  <si>
    <t>津市立東観中学校</t>
  </si>
  <si>
    <t>安濃町東観音寺494-1</t>
  </si>
  <si>
    <t>津市立久居中学校</t>
  </si>
  <si>
    <t>久居西鷹跡町494</t>
  </si>
  <si>
    <t>津市立久居西中学校</t>
  </si>
  <si>
    <t>久居一色町940</t>
  </si>
  <si>
    <t>津市立久居東中学校</t>
  </si>
  <si>
    <t>久居井戸山町721-1</t>
  </si>
  <si>
    <t>津市立香海中学校</t>
  </si>
  <si>
    <t>香良洲町128</t>
  </si>
  <si>
    <t>津市立一志中学校</t>
  </si>
  <si>
    <t>一志町高野2609</t>
  </si>
  <si>
    <t>津市立白山中学校</t>
  </si>
  <si>
    <t>白山町川口471-6</t>
  </si>
  <si>
    <t>津市立美杉中学校</t>
  </si>
  <si>
    <t>美杉町八知5800</t>
  </si>
  <si>
    <t>松阪市立殿町中学校</t>
  </si>
  <si>
    <t>殿町1508-1</t>
  </si>
  <si>
    <t>殿町1550</t>
  </si>
  <si>
    <t>松阪市立鎌田中学校</t>
  </si>
  <si>
    <t>鎌田町656</t>
  </si>
  <si>
    <t>松阪市立久保中学校</t>
  </si>
  <si>
    <t>垣鼻町1790-1</t>
  </si>
  <si>
    <t>松阪市立中部中学校</t>
  </si>
  <si>
    <t>立野町1344</t>
  </si>
  <si>
    <t>松阪市立大江中学校</t>
  </si>
  <si>
    <t>小片野町228</t>
  </si>
  <si>
    <t>松阪市立東部中学校</t>
  </si>
  <si>
    <t>魚見町884</t>
  </si>
  <si>
    <t>松阪市立西中学校</t>
  </si>
  <si>
    <t>曲町4-8</t>
  </si>
  <si>
    <t>松阪市立嬉野中学校</t>
  </si>
  <si>
    <t>嬉野下之庄町1725</t>
  </si>
  <si>
    <t>松阪市立三　雲中学校</t>
  </si>
  <si>
    <t>中道町345</t>
  </si>
  <si>
    <t>松阪市立飯南中学校</t>
  </si>
  <si>
    <t>飯南町粥見566</t>
  </si>
  <si>
    <t>松阪市立飯高東中学校</t>
  </si>
  <si>
    <t>飯高町宮前927</t>
  </si>
  <si>
    <t>松阪市立飯高西中学校</t>
  </si>
  <si>
    <t>飯高町宮本216</t>
  </si>
  <si>
    <t>多気町相可1540</t>
  </si>
  <si>
    <t>多気郡立勢和中学校</t>
  </si>
  <si>
    <t>多気町片野2254</t>
  </si>
  <si>
    <t>多気郡立明和中学校</t>
  </si>
  <si>
    <t>明和町坂本1264-41</t>
  </si>
  <si>
    <t>大台町新田712</t>
  </si>
  <si>
    <t>多気郡立大台中学校</t>
  </si>
  <si>
    <t>大台町上三瀬903-1</t>
  </si>
  <si>
    <t>多気郡立宮川中学校</t>
  </si>
  <si>
    <t>大台町茂原643-8</t>
  </si>
  <si>
    <t>伊勢市立倉田山中学校</t>
  </si>
  <si>
    <t>神田久志本町1645</t>
  </si>
  <si>
    <t>伊勢市立厚生中学校</t>
  </si>
  <si>
    <t>一之木五丁目5-3</t>
  </si>
  <si>
    <t>伊勢市立宮川中学校</t>
  </si>
  <si>
    <t>二俣四丁目5-3</t>
  </si>
  <si>
    <t>伊勢市立港中学校</t>
  </si>
  <si>
    <t>竹ヶ鼻町100</t>
  </si>
  <si>
    <t>伊勢市立豊浜中学校</t>
  </si>
  <si>
    <t>西豊浜町2736</t>
  </si>
  <si>
    <t>伊勢市立北浜中学校</t>
  </si>
  <si>
    <t>東大淀町15</t>
  </si>
  <si>
    <t>伊勢市立沼木中学校</t>
  </si>
  <si>
    <t>上野町823</t>
  </si>
  <si>
    <t>伊勢市立城田中学校</t>
  </si>
  <si>
    <t>粟野町777</t>
  </si>
  <si>
    <t>伊勢市立五十鈴中学校</t>
  </si>
  <si>
    <t>中村町458</t>
  </si>
  <si>
    <t>伊勢市立二見中学校</t>
  </si>
  <si>
    <t>二見町荘2037-2</t>
  </si>
  <si>
    <t>伊勢市立小俣中学校</t>
  </si>
  <si>
    <t>小俣町相合750</t>
  </si>
  <si>
    <t>伊勢市立御薗中学校</t>
  </si>
  <si>
    <t>磯町尾立2225</t>
  </si>
  <si>
    <t>度会郡立玉城中学校</t>
  </si>
  <si>
    <t>玉城町田丸114-1</t>
  </si>
  <si>
    <t>度会郡立南勢中学校</t>
  </si>
  <si>
    <t>南伊勢町船越2100</t>
  </si>
  <si>
    <t>度会郡立南島中学校</t>
  </si>
  <si>
    <t>南伊勢町東宮1033</t>
  </si>
  <si>
    <t>度会郡立南島西中学校</t>
  </si>
  <si>
    <t>南伊勢町小方竈20</t>
  </si>
  <si>
    <t>大紀町崎4464-3</t>
  </si>
  <si>
    <t>大紀町錦71</t>
  </si>
  <si>
    <t>大紀町大内山926</t>
  </si>
  <si>
    <t>度会町立大紀中学校</t>
  </si>
  <si>
    <t>大紀町崎291-3</t>
  </si>
  <si>
    <t>度会郡立大宮中学校</t>
  </si>
  <si>
    <t>大紀町滝原1889-7</t>
  </si>
  <si>
    <t>度会郡立度会中学校</t>
  </si>
  <si>
    <t>度会町棚橋300</t>
  </si>
  <si>
    <t>鳥羽市立答志中学校</t>
  </si>
  <si>
    <t>答志町2220-5</t>
  </si>
  <si>
    <t>鳥羽市立神島中学校</t>
  </si>
  <si>
    <t>神島町505-2</t>
  </si>
  <si>
    <t>鳥羽市立加茂中学校</t>
  </si>
  <si>
    <t>岩倉町105</t>
  </si>
  <si>
    <t>鳥羽市立鏡浦中学校</t>
  </si>
  <si>
    <t>浦村町1744</t>
  </si>
  <si>
    <t>鳥羽市立長岡中学校</t>
  </si>
  <si>
    <t>相差町1910</t>
  </si>
  <si>
    <t>鳥羽市立鳥羽東中学校</t>
  </si>
  <si>
    <t>安楽島町1451-19</t>
  </si>
  <si>
    <t>志摩市立浜島中学校</t>
  </si>
  <si>
    <t>浜島町塩屋604-5</t>
  </si>
  <si>
    <t>志摩市立波切中学校</t>
  </si>
  <si>
    <t>大王町波切1506-2</t>
  </si>
  <si>
    <t>志摩市立船越中学校</t>
  </si>
  <si>
    <t>大王町船越1903</t>
  </si>
  <si>
    <t>志摩市立片田中学校</t>
  </si>
  <si>
    <t>志摩町片田1677</t>
  </si>
  <si>
    <t>志摩市立和具中学校</t>
  </si>
  <si>
    <t>志摩町和具303</t>
  </si>
  <si>
    <t>志摩市立越賀中学校</t>
  </si>
  <si>
    <t>志摩町越賀1877</t>
  </si>
  <si>
    <t>志摩市立文岡中学校</t>
  </si>
  <si>
    <t>阿児町鵜方3347-2</t>
  </si>
  <si>
    <t>志摩市立東海中学校</t>
  </si>
  <si>
    <t>阿児町甲賀2088-1</t>
  </si>
  <si>
    <t>志摩市立安乗中学校</t>
  </si>
  <si>
    <t>阿児町国府3705-2</t>
  </si>
  <si>
    <t>志摩市立磯部中学校</t>
  </si>
  <si>
    <t>磯部町恵利原1300</t>
  </si>
  <si>
    <t>志摩市立的矢中学校</t>
  </si>
  <si>
    <t>磯部町的矢840</t>
  </si>
  <si>
    <t>伊賀市立崇廣中学校</t>
  </si>
  <si>
    <t>上野丸之内78</t>
  </si>
  <si>
    <t>伊賀市上野丸之内117-14</t>
  </si>
  <si>
    <t>伊賀市立緑ケ丘中学校</t>
  </si>
  <si>
    <t>緑ヶ丘本町4153</t>
  </si>
  <si>
    <t>伊賀市東条88</t>
  </si>
  <si>
    <t>才良800</t>
  </si>
  <si>
    <t>伊賀市立成和中学校</t>
  </si>
  <si>
    <t>上之庄2711</t>
  </si>
  <si>
    <t>伊賀市立城東中学校</t>
  </si>
  <si>
    <t>印代450</t>
  </si>
  <si>
    <t>伊賀市立柘植中学校</t>
  </si>
  <si>
    <t>柘植町1881</t>
  </si>
  <si>
    <t>伊賀市立霊峰中学校</t>
  </si>
  <si>
    <t>新堂160</t>
  </si>
  <si>
    <t>伊賀市立島ヶ原中学校</t>
  </si>
  <si>
    <t>島ヶ原514-2</t>
  </si>
  <si>
    <t>伊賀市立阿山中学校</t>
  </si>
  <si>
    <t>千貝10</t>
  </si>
  <si>
    <t>伊賀市立大山田中学校</t>
  </si>
  <si>
    <t>平田655</t>
  </si>
  <si>
    <t>伊賀市立青山中学校</t>
  </si>
  <si>
    <t>阿保1870</t>
  </si>
  <si>
    <t>名張市立名張中学校</t>
  </si>
  <si>
    <t>丸之内15</t>
  </si>
  <si>
    <t>名張市立赤目中学校</t>
  </si>
  <si>
    <t>箕曲中村219</t>
  </si>
  <si>
    <t>名張市立桔梗が丘中学校</t>
  </si>
  <si>
    <t>桔梗が丘一番町五街区13</t>
  </si>
  <si>
    <t>名張市立北中学校</t>
  </si>
  <si>
    <t>美旗中村2380</t>
  </si>
  <si>
    <t>名張市立南中学校</t>
  </si>
  <si>
    <t>つつじが丘南一番町241</t>
  </si>
  <si>
    <t>尾鷲市立尾鷲中学校</t>
  </si>
  <si>
    <t>矢浜二丁目16-7</t>
  </si>
  <si>
    <t>尾鷲市立☆須 賀 利中学校</t>
  </si>
  <si>
    <t>須賀利町387</t>
  </si>
  <si>
    <t>尾鷲市立九鬼中学校</t>
  </si>
  <si>
    <t>九鬼町1173</t>
  </si>
  <si>
    <t>尾鷲市立☆北輪内中学校</t>
  </si>
  <si>
    <t>三木里町205</t>
  </si>
  <si>
    <t>尾鷲市立輪内中学校</t>
  </si>
  <si>
    <t>賀田町572</t>
  </si>
  <si>
    <t>北牟婁郡立紀北中学校</t>
  </si>
  <si>
    <t>紀北町紀伊長島区長島444</t>
  </si>
  <si>
    <t>北牟婁郡立赤羽中学校</t>
  </si>
  <si>
    <t>紀北町紀伊長島区島原2697-2</t>
  </si>
  <si>
    <t>北牟婁郡立潮南中学校</t>
  </si>
  <si>
    <t>紀北町海山区相賀499-3</t>
  </si>
  <si>
    <t>北牟婁郡立三船中学校</t>
  </si>
  <si>
    <t>紀北町海山区上里543</t>
  </si>
  <si>
    <t>熊野市立荒坂中学校</t>
  </si>
  <si>
    <t>二木島町432</t>
  </si>
  <si>
    <t>熊野市立新鹿中学校</t>
  </si>
  <si>
    <t>新鹿町23</t>
  </si>
  <si>
    <t>熊野市立木本中学校</t>
  </si>
  <si>
    <t>井戸町4877-1</t>
  </si>
  <si>
    <t>熊野市立有馬中学校</t>
  </si>
  <si>
    <t>有馬町1398</t>
  </si>
  <si>
    <t>熊野市立神上中学校</t>
  </si>
  <si>
    <t>神川町神上63</t>
  </si>
  <si>
    <t>熊野市立五郷中学校</t>
  </si>
  <si>
    <t>五郷町桃崎1698-1</t>
  </si>
  <si>
    <t>熊野市立飛鳥中学校</t>
  </si>
  <si>
    <t>飛鳥町小阪499</t>
  </si>
  <si>
    <t>熊野市立☆上　川中学校</t>
  </si>
  <si>
    <t>紀和町楊枝2</t>
  </si>
  <si>
    <t>熊野市立入鹿中学校</t>
  </si>
  <si>
    <t>紀和町小栗須27</t>
  </si>
  <si>
    <t>熊野市立☆西　　山中学校</t>
  </si>
  <si>
    <t>紀和町長尾1114</t>
  </si>
  <si>
    <t>南牟婁郡立御浜中学校</t>
  </si>
  <si>
    <t>御浜町志原1737</t>
  </si>
  <si>
    <t>南牟婁郡立阿田和中学校</t>
  </si>
  <si>
    <t>御浜町阿田和3996-1</t>
  </si>
  <si>
    <t>南牟婁郡立尾呂志学園中学校</t>
  </si>
  <si>
    <t>御浜町上野535-5</t>
  </si>
  <si>
    <t>南牟婁郡立相野谷中学校</t>
  </si>
  <si>
    <t>紀宝町大里1546</t>
  </si>
  <si>
    <t>南牟婁郡立矢　　渕中学校</t>
  </si>
  <si>
    <t>紀宝町鵜殿20</t>
  </si>
  <si>
    <t>南牟婁郡立浅里分校中学校</t>
  </si>
  <si>
    <t>紀宝町浅里1667</t>
  </si>
  <si>
    <t>県立桑名高等学校</t>
  </si>
  <si>
    <t>511-0811</t>
  </si>
  <si>
    <t>桑名市東方1795</t>
  </si>
  <si>
    <t>0594-22-5221</t>
  </si>
  <si>
    <t>県立○衛生　看護分校高等学校</t>
  </si>
  <si>
    <t>桑名市東方尾弓田1073</t>
  </si>
  <si>
    <t>0594-22-8515</t>
  </si>
  <si>
    <t>県立桑名西高等学校</t>
  </si>
  <si>
    <t>511-0937</t>
  </si>
  <si>
    <t>桑名市志知東山2839</t>
  </si>
  <si>
    <t>0594-31-2521</t>
  </si>
  <si>
    <t>県立桑名北高等学校</t>
  </si>
  <si>
    <t>511-0808</t>
  </si>
  <si>
    <t>桑名市大字下深谷部字山王2527</t>
  </si>
  <si>
    <t>0594-29-3610</t>
  </si>
  <si>
    <t>県立桑名工業高等学校</t>
  </si>
  <si>
    <t>511-0944</t>
  </si>
  <si>
    <t>桑名市大字芳ヶ崎1330-1</t>
  </si>
  <si>
    <t>0594-31-5231</t>
  </si>
  <si>
    <t>県立いなべ総合学園高等学校</t>
  </si>
  <si>
    <t>511-0222</t>
  </si>
  <si>
    <t>いなべ市員弁町御薗632</t>
  </si>
  <si>
    <t>0594-74-2006</t>
  </si>
  <si>
    <t>県立川越高等学校</t>
  </si>
  <si>
    <t>510-8566</t>
  </si>
  <si>
    <t>三重郡川越町豊田2302-1</t>
  </si>
  <si>
    <t>059-364-5800</t>
  </si>
  <si>
    <t>県立四日市高等学校</t>
  </si>
  <si>
    <t>510-8510</t>
  </si>
  <si>
    <t>四日市市富田四丁目1-43</t>
  </si>
  <si>
    <t>059-365-8221</t>
  </si>
  <si>
    <t>県立四日市南高等学校</t>
  </si>
  <si>
    <t>510-8562</t>
  </si>
  <si>
    <t>四日市市大字日永字岡山4917</t>
  </si>
  <si>
    <t>059-345-3177</t>
  </si>
  <si>
    <t>県立四日市西高等学校</t>
  </si>
  <si>
    <t>512-1211</t>
  </si>
  <si>
    <t>四日市市桜町6100</t>
  </si>
  <si>
    <t>059-326-2010</t>
  </si>
  <si>
    <t>県立朝明高等学校</t>
  </si>
  <si>
    <t>512-1304</t>
  </si>
  <si>
    <t>四日市市中野町2216</t>
  </si>
  <si>
    <t>059-339-0212</t>
  </si>
  <si>
    <t>県立四日市四郷高等学校</t>
  </si>
  <si>
    <t>510-0947</t>
  </si>
  <si>
    <t>四日市市八王子町字高花1654</t>
  </si>
  <si>
    <t>059-322-1145</t>
  </si>
  <si>
    <t>県立四日市農芸高等学校</t>
  </si>
  <si>
    <t>510-0874</t>
  </si>
  <si>
    <t>四日市市河原田町2847</t>
  </si>
  <si>
    <t>059-345-5021</t>
  </si>
  <si>
    <t>県立四日市工業高等学校</t>
  </si>
  <si>
    <t>510-0886</t>
  </si>
  <si>
    <t>四日市市日永東三丁目4-63</t>
  </si>
  <si>
    <t>059-346-2331</t>
  </si>
  <si>
    <t>県立四日市
中央工業高等学校</t>
  </si>
  <si>
    <t>512-0925</t>
  </si>
  <si>
    <t>四日市市菅原町678</t>
  </si>
  <si>
    <t>059-326-3100</t>
  </si>
  <si>
    <t>県立四日市商業高等学校</t>
  </si>
  <si>
    <t>512-0921</t>
  </si>
  <si>
    <t>四日市市尾平町永代寺2745</t>
  </si>
  <si>
    <t>059-331-8324</t>
  </si>
  <si>
    <t>県立菰野高等学校</t>
  </si>
  <si>
    <t>510-1234</t>
  </si>
  <si>
    <t>三重郡菰野町福村870</t>
  </si>
  <si>
    <t>059-393-1131</t>
  </si>
  <si>
    <t>県立神戸高等学校</t>
  </si>
  <si>
    <t>513-0801</t>
  </si>
  <si>
    <t>鈴鹿市神戸四丁目1-80</t>
  </si>
  <si>
    <t>059-382-0071</t>
  </si>
  <si>
    <t>県立白子高等学校</t>
  </si>
  <si>
    <t>510-0243</t>
  </si>
  <si>
    <t>鈴鹿市白子四丁目17-1</t>
  </si>
  <si>
    <t>059-386-0017</t>
  </si>
  <si>
    <t>県立石薬師高等学校</t>
  </si>
  <si>
    <t>513-0012</t>
  </si>
  <si>
    <t>鈴鹿市石薬師町字寺東452</t>
  </si>
  <si>
    <t>059-374-3101</t>
  </si>
  <si>
    <t>県立稲生高等学校</t>
  </si>
  <si>
    <t>510-0201</t>
  </si>
  <si>
    <t>鈴鹿市稲生町8232-1</t>
  </si>
  <si>
    <t>059-368-3900</t>
  </si>
  <si>
    <t>県立飯野高等学校</t>
  </si>
  <si>
    <t>513-0803</t>
  </si>
  <si>
    <t>鈴鹿市三日市町東新田場1695</t>
  </si>
  <si>
    <t>059-383-3011</t>
  </si>
  <si>
    <t>県立亀山高等学校</t>
  </si>
  <si>
    <t>519-0116</t>
  </si>
  <si>
    <t>亀山市本町一丁目10-1</t>
  </si>
  <si>
    <t>0595-83-4561</t>
  </si>
  <si>
    <t>県立津高等学校</t>
  </si>
  <si>
    <t>514-0042</t>
  </si>
  <si>
    <t>津市新町三丁目1-1</t>
  </si>
  <si>
    <t>059-228-0256</t>
  </si>
  <si>
    <t>県立津西高等学校</t>
  </si>
  <si>
    <t>514-0065</t>
  </si>
  <si>
    <t>津市河辺町2210-2</t>
  </si>
  <si>
    <t>059-225-1361</t>
  </si>
  <si>
    <t>県立津東高等学校</t>
  </si>
  <si>
    <t>514-0061</t>
  </si>
  <si>
    <t>津市一身田上津部田1470</t>
  </si>
  <si>
    <t>059-227-0166</t>
  </si>
  <si>
    <t>県立津工業高等学校</t>
  </si>
  <si>
    <t>514-0823</t>
  </si>
  <si>
    <t>津市半田534</t>
  </si>
  <si>
    <t>059-226-1285</t>
  </si>
  <si>
    <t>県立津商業高等学校</t>
  </si>
  <si>
    <t>514-0063</t>
  </si>
  <si>
    <t>津市渋見町699</t>
  </si>
  <si>
    <t>059-227-0271</t>
  </si>
  <si>
    <t>県立久居高等学校</t>
  </si>
  <si>
    <t>514-1138</t>
  </si>
  <si>
    <t>津市戸木町3569-1</t>
  </si>
  <si>
    <t>059-256-0002</t>
  </si>
  <si>
    <t>県立久居農林高等学校</t>
  </si>
  <si>
    <t>514-1136</t>
  </si>
  <si>
    <t>津市久居東鷹跡町105</t>
  </si>
  <si>
    <t>059-255-2013</t>
  </si>
  <si>
    <t>県立白山高等学校</t>
  </si>
  <si>
    <t>515-3133</t>
  </si>
  <si>
    <t>津市白山町南家城678</t>
  </si>
  <si>
    <t>059-262-3525</t>
  </si>
  <si>
    <t>県立松阪高等学校</t>
  </si>
  <si>
    <t>515-8577</t>
  </si>
  <si>
    <t>松阪市垣鼻町1664</t>
  </si>
  <si>
    <t>0598-21-3511</t>
  </si>
  <si>
    <t>県立松阪工業高等学校</t>
  </si>
  <si>
    <t>515-0073</t>
  </si>
  <si>
    <t>松阪市殿町1417</t>
  </si>
  <si>
    <t>0598-21-5313</t>
  </si>
  <si>
    <t>県立松阪商業高等学校</t>
  </si>
  <si>
    <t>515-0205</t>
  </si>
  <si>
    <t>松阪市豊原町1600</t>
  </si>
  <si>
    <t>0598-28-3011</t>
  </si>
  <si>
    <t>県立飯南高等学校</t>
  </si>
  <si>
    <t>515-1411</t>
  </si>
  <si>
    <t>松阪市飯南町粥見5480-1</t>
  </si>
  <si>
    <t>0598-32-2203</t>
  </si>
  <si>
    <t>県立相可高等学校</t>
  </si>
  <si>
    <t>519-2181</t>
  </si>
  <si>
    <t>多気郡多気町相可50</t>
  </si>
  <si>
    <t>0598-38-2811</t>
  </si>
  <si>
    <t>県立宮川高等学校</t>
  </si>
  <si>
    <t>519-2403</t>
  </si>
  <si>
    <t>多気郡大台町上三瀬663</t>
  </si>
  <si>
    <t>0598-82-1044</t>
  </si>
  <si>
    <t>県立昴学園高等学校</t>
  </si>
  <si>
    <t>519-2593</t>
  </si>
  <si>
    <t>多気郡大台町茂原48</t>
  </si>
  <si>
    <t>0598-76-0040</t>
  </si>
  <si>
    <t>県立宇治山田高等学校</t>
  </si>
  <si>
    <t>516-0062</t>
  </si>
  <si>
    <t>伊勢市浦口三丁目13-1</t>
  </si>
  <si>
    <t>0596-28-7158</t>
  </si>
  <si>
    <t>県立伊勢高等学校</t>
  </si>
  <si>
    <t>516-8515</t>
  </si>
  <si>
    <t>伊勢市神田久志本町1703-1</t>
  </si>
  <si>
    <t>0596-22-0281</t>
  </si>
  <si>
    <t>県立伊勢工業高等学校</t>
  </si>
  <si>
    <t>516-0017</t>
  </si>
  <si>
    <t>伊勢市神久二丁目7-18</t>
  </si>
  <si>
    <t>0596-23-2234</t>
  </si>
  <si>
    <t>県立宇治山田商業高等学校</t>
  </si>
  <si>
    <t>516-0018</t>
  </si>
  <si>
    <t>伊勢市黒瀬町札ノ木1193</t>
  </si>
  <si>
    <t>0596-22-1101</t>
  </si>
  <si>
    <t>県立明野高等学校</t>
  </si>
  <si>
    <t>519-0501</t>
  </si>
  <si>
    <t>伊勢市小俣町明野1481</t>
  </si>
  <si>
    <t>0596-37-4125</t>
  </si>
  <si>
    <t>県立南伊勢（南勢校舎）高等学校</t>
  </si>
  <si>
    <t>516-0109</t>
  </si>
  <si>
    <t>度会郡南伊勢町船越2926-1</t>
  </si>
  <si>
    <t>0599-66-0034</t>
  </si>
  <si>
    <t>県立○南伊勢（度会校舎）高等学校</t>
  </si>
  <si>
    <t>516-2102</t>
  </si>
  <si>
    <t>度会郡度会町大野木2831</t>
  </si>
  <si>
    <t>0596-62-1128</t>
  </si>
  <si>
    <t>度会郡南伊勢町東宮1020</t>
  </si>
  <si>
    <t>県立鳥羽高等学校</t>
  </si>
  <si>
    <t>517-0021</t>
  </si>
  <si>
    <t>鳥羽市安楽島町1459</t>
  </si>
  <si>
    <t>0599-25-2935</t>
  </si>
  <si>
    <t>県立志摩高等学校</t>
  </si>
  <si>
    <t>517-0209</t>
  </si>
  <si>
    <t>志摩市磯部町恵利原1308</t>
  </si>
  <si>
    <t>0599-55-1166</t>
  </si>
  <si>
    <t>県立水産高等学校</t>
  </si>
  <si>
    <t>517-0703</t>
  </si>
  <si>
    <t>志摩市志摩町和具2578</t>
  </si>
  <si>
    <t>0599-85-0021</t>
  </si>
  <si>
    <t>県立上野高等学校</t>
  </si>
  <si>
    <t>518-0873</t>
  </si>
  <si>
    <t>伊賀市上野丸之内107</t>
  </si>
  <si>
    <t>0595-21-2550</t>
  </si>
  <si>
    <t>県立上野農業高等学校</t>
  </si>
  <si>
    <t>518-0818</t>
  </si>
  <si>
    <t>伊賀市荒木1856</t>
  </si>
  <si>
    <t>0595-24-0123</t>
  </si>
  <si>
    <t>518-0837</t>
  </si>
  <si>
    <t>伊賀市緑ヶ丘西町2270-1</t>
  </si>
  <si>
    <t>0595-21-2111</t>
  </si>
  <si>
    <t>県立上野商業高等学校</t>
  </si>
  <si>
    <t>518-0833</t>
  </si>
  <si>
    <t>伊賀市緑ヶ丘東町920</t>
  </si>
  <si>
    <t>0595-21-1900</t>
  </si>
  <si>
    <t>県立あけぼの学園高等学校</t>
  </si>
  <si>
    <t>519-1424</t>
  </si>
  <si>
    <t>伊賀市川東412</t>
  </si>
  <si>
    <t>0595-45-3050</t>
  </si>
  <si>
    <t>県立伊賀白鳳高等学校</t>
  </si>
  <si>
    <t>0595-21-2110</t>
  </si>
  <si>
    <t>県立名張桔梗丘高等学校</t>
  </si>
  <si>
    <t>518-0627</t>
  </si>
  <si>
    <t>名張市桔梗が丘七番町
　　　一街区1926-1</t>
  </si>
  <si>
    <t>0595-65-1721</t>
  </si>
  <si>
    <t>県立名張高等学校</t>
  </si>
  <si>
    <t>518-0711</t>
  </si>
  <si>
    <t>名張市東町2067-2</t>
  </si>
  <si>
    <t>0595-63-2131</t>
  </si>
  <si>
    <t>県立名張西高等学校</t>
  </si>
  <si>
    <t>518-0476</t>
  </si>
  <si>
    <t>名張市百合が丘東六番町1</t>
  </si>
  <si>
    <t>0595-64-1500</t>
  </si>
  <si>
    <t>県立尾鷲高等学校</t>
  </si>
  <si>
    <t>519-3659</t>
  </si>
  <si>
    <t>尾鷲市古戸野町3-12</t>
  </si>
  <si>
    <t>0597-22-2115</t>
  </si>
  <si>
    <t>県立○尾鷲高校長島校高等学校</t>
  </si>
  <si>
    <t>北牟婁郡紀北町紀伊長島区東長島769</t>
  </si>
  <si>
    <t>県立木本高等学校</t>
  </si>
  <si>
    <t>519-4394</t>
  </si>
  <si>
    <t>熊野市木本町1101-4</t>
  </si>
  <si>
    <t>0597-85-3811</t>
  </si>
  <si>
    <t>県立紀南高等学校</t>
  </si>
  <si>
    <t>519-5204</t>
  </si>
  <si>
    <t>南牟婁郡御浜町阿田和1960</t>
  </si>
  <si>
    <t>05979-2-1351</t>
  </si>
  <si>
    <t>三重大学教育学部附属中学校</t>
  </si>
  <si>
    <t>鈴鹿工業高等専門学校</t>
  </si>
  <si>
    <t>511-0904</t>
  </si>
  <si>
    <t>桑名市野田五丁目3-12</t>
  </si>
  <si>
    <t>0594-31-6311</t>
  </si>
  <si>
    <t>512-1205</t>
  </si>
  <si>
    <t>510-0882</t>
  </si>
  <si>
    <t>513-0831</t>
  </si>
  <si>
    <t>鈴鹿市庄野町1230</t>
  </si>
  <si>
    <t>514-0114</t>
  </si>
  <si>
    <t>津市一身田町2843</t>
  </si>
  <si>
    <t>津市半田1330</t>
  </si>
  <si>
    <t>515-0044</t>
  </si>
  <si>
    <t>松阪市久保町1843</t>
  </si>
  <si>
    <t>0598-29-4001</t>
  </si>
  <si>
    <t>516-8588</t>
  </si>
  <si>
    <t>伊勢市楠部町138</t>
  </si>
  <si>
    <t>0596-23-1398</t>
  </si>
  <si>
    <t>518-0192</t>
  </si>
  <si>
    <t>伊賀市下神戸2756</t>
  </si>
  <si>
    <t>0595-38-1201</t>
  </si>
  <si>
    <t>鈴鹿市庄野町1260</t>
  </si>
  <si>
    <t>松阪市久保町1232</t>
  </si>
  <si>
    <t>0598-29-2959</t>
  </si>
  <si>
    <t>516-8577</t>
  </si>
  <si>
    <t>515-2692</t>
  </si>
  <si>
    <t>津市白山町八対野2739</t>
  </si>
  <si>
    <t>059-262-4321</t>
  </si>
  <si>
    <t>518-0221</t>
  </si>
  <si>
    <t>伊賀市別府690</t>
  </si>
  <si>
    <t>0595-52-0327</t>
  </si>
  <si>
    <t>近畿大学工業高等専門学校</t>
  </si>
  <si>
    <t>熊野市有馬町2800</t>
  </si>
  <si>
    <t>510-8014</t>
  </si>
  <si>
    <t>059-365-5321</t>
  </si>
  <si>
    <t>511-0806</t>
  </si>
  <si>
    <t>0594-22-0789</t>
  </si>
  <si>
    <t>511-0823</t>
  </si>
  <si>
    <t>0594-22-0455</t>
  </si>
  <si>
    <t>511-0069</t>
  </si>
  <si>
    <t>0594-22-0914</t>
  </si>
  <si>
    <t>511-0841</t>
  </si>
  <si>
    <t>0594-22-2579</t>
  </si>
  <si>
    <t>511-0939</t>
  </si>
  <si>
    <t>0594-31-2727</t>
  </si>
  <si>
    <t>511-0901</t>
  </si>
  <si>
    <t>0594-31-6838</t>
  </si>
  <si>
    <t>511-0903</t>
  </si>
  <si>
    <t>0594-31-8844</t>
  </si>
  <si>
    <t>511-0101</t>
  </si>
  <si>
    <t>0594-48-2104</t>
  </si>
  <si>
    <t>511-1143</t>
  </si>
  <si>
    <t>0594-42-0054</t>
  </si>
  <si>
    <t>498-0812</t>
  </si>
  <si>
    <t>0567-68-8039</t>
  </si>
  <si>
    <t>511-0428</t>
  </si>
  <si>
    <t>0594-72-2126</t>
  </si>
  <si>
    <t>511-0217</t>
  </si>
  <si>
    <t>0594-74-2030</t>
  </si>
  <si>
    <t>511-0264</t>
  </si>
  <si>
    <t>0594-78-0185</t>
  </si>
  <si>
    <t>511-0511</t>
  </si>
  <si>
    <t>0594-46-2025</t>
  </si>
  <si>
    <t>511-0242</t>
  </si>
  <si>
    <t>0594-76-2303</t>
  </si>
  <si>
    <t>511-0233</t>
  </si>
  <si>
    <t>0594-76-5152</t>
  </si>
  <si>
    <t>510-0071</t>
  </si>
  <si>
    <t>059-359-0114</t>
  </si>
  <si>
    <t>510-0026</t>
  </si>
  <si>
    <t>059-331-3128</t>
  </si>
  <si>
    <t>510-0063</t>
  </si>
  <si>
    <t>059-359-0116</t>
  </si>
  <si>
    <t>510-0863</t>
  </si>
  <si>
    <t>059-349-0050</t>
  </si>
  <si>
    <t>510-0805</t>
  </si>
  <si>
    <t>059-330-0046</t>
  </si>
  <si>
    <t>510-8001</t>
  </si>
  <si>
    <t>059-365-4158</t>
  </si>
  <si>
    <t>510-8011</t>
  </si>
  <si>
    <t>059-365-4118</t>
  </si>
  <si>
    <t>510-0943</t>
  </si>
  <si>
    <t>059-320-2082</t>
  </si>
  <si>
    <t>510-0893</t>
  </si>
  <si>
    <t>059-345-0017</t>
  </si>
  <si>
    <t>512-1103</t>
  </si>
  <si>
    <t>059-328-1013</t>
  </si>
  <si>
    <t>512-0923</t>
  </si>
  <si>
    <t>059-325-2088</t>
  </si>
  <si>
    <t>512-1203</t>
  </si>
  <si>
    <t>059-326-0005</t>
  </si>
  <si>
    <t>512-8042</t>
  </si>
  <si>
    <t>059-365-1969</t>
  </si>
  <si>
    <t>512-1305</t>
  </si>
  <si>
    <t>059-339-0034</t>
  </si>
  <si>
    <t>510-0836</t>
  </si>
  <si>
    <t>059-321-5611</t>
  </si>
  <si>
    <t>510-0944</t>
  </si>
  <si>
    <t>059-322-0712</t>
  </si>
  <si>
    <t>512-0912</t>
  </si>
  <si>
    <t>059-332-8977</t>
  </si>
  <si>
    <t>510-0012</t>
  </si>
  <si>
    <t>059-330-0048</t>
  </si>
  <si>
    <t>512-8051</t>
  </si>
  <si>
    <t>059-337-2518</t>
  </si>
  <si>
    <t>059-325-2092</t>
  </si>
  <si>
    <t>510-0961</t>
  </si>
  <si>
    <t>059-320-2088</t>
  </si>
  <si>
    <t>510-0103</t>
  </si>
  <si>
    <t>059-398-3132</t>
  </si>
  <si>
    <t>510-1233</t>
  </si>
  <si>
    <t>059-393-2122</t>
  </si>
  <si>
    <t>510-1324</t>
  </si>
  <si>
    <t>059-396-0012</t>
  </si>
  <si>
    <t>510-8103</t>
  </si>
  <si>
    <t>059-377-4126</t>
  </si>
  <si>
    <t>510-8123</t>
  </si>
  <si>
    <t>059-365-7338</t>
  </si>
  <si>
    <t>513-0836</t>
  </si>
  <si>
    <t>059-378-0126</t>
  </si>
  <si>
    <t>513-0004</t>
  </si>
  <si>
    <t>059-378-0046</t>
  </si>
  <si>
    <t>513-0037</t>
  </si>
  <si>
    <t>059-382-0305</t>
  </si>
  <si>
    <t>513-0045</t>
  </si>
  <si>
    <t>059-385-0316</t>
  </si>
  <si>
    <t>513-0814</t>
  </si>
  <si>
    <t>059-382-0125</t>
  </si>
  <si>
    <t>510-0212</t>
  </si>
  <si>
    <t>059-386-0336</t>
  </si>
  <si>
    <t>510-0258</t>
  </si>
  <si>
    <t>059-386-0444</t>
  </si>
  <si>
    <t>519-0314</t>
  </si>
  <si>
    <t>059-371-0023</t>
  </si>
  <si>
    <t>510-0254</t>
  </si>
  <si>
    <t>059-386-5852</t>
  </si>
  <si>
    <t>059-382-5205</t>
  </si>
  <si>
    <t>519-0159</t>
  </si>
  <si>
    <t>0595-82-0354</t>
  </si>
  <si>
    <t>519-0213</t>
  </si>
  <si>
    <t>0595-82-2101</t>
  </si>
  <si>
    <t>519-1111</t>
  </si>
  <si>
    <t>0595-96-0115</t>
  </si>
  <si>
    <t>514-0003</t>
  </si>
  <si>
    <t>059-228-3114</t>
  </si>
  <si>
    <t>514-0018</t>
  </si>
  <si>
    <t>059-228-2624</t>
  </si>
  <si>
    <t>514-0037</t>
  </si>
  <si>
    <t>059-227-5245</t>
  </si>
  <si>
    <t>514-0804</t>
  </si>
  <si>
    <t>059-227-5781</t>
  </si>
  <si>
    <t>514-0819</t>
  </si>
  <si>
    <t>059-234-3254</t>
  </si>
  <si>
    <t>津市立あすなろ分校中学校</t>
  </si>
  <si>
    <t>514-0818</t>
  </si>
  <si>
    <t>059-234-5239</t>
  </si>
  <si>
    <t>514-0057</t>
  </si>
  <si>
    <t>059-228-0305</t>
  </si>
  <si>
    <t>514-0112</t>
  </si>
  <si>
    <t>059-232-2157</t>
  </si>
  <si>
    <t>津市立国児分校中学校</t>
  </si>
  <si>
    <t>514-0102</t>
  </si>
  <si>
    <t>059-231-3580</t>
  </si>
  <si>
    <t>514-0126</t>
  </si>
  <si>
    <t>059-230-2028</t>
  </si>
  <si>
    <t>514-0821</t>
  </si>
  <si>
    <t>059-229-2831</t>
  </si>
  <si>
    <t>510-0304</t>
  </si>
  <si>
    <t>059-245-0064</t>
  </si>
  <si>
    <t>514-2211</t>
  </si>
  <si>
    <t>059-265-2031</t>
  </si>
  <si>
    <t>514-2113</t>
  </si>
  <si>
    <t>059-279-2017</t>
  </si>
  <si>
    <t>514-2326</t>
  </si>
  <si>
    <t>059-268-2021</t>
  </si>
  <si>
    <t>514-1131</t>
  </si>
  <si>
    <t>059-255-2102</t>
  </si>
  <si>
    <t>514-1253</t>
  </si>
  <si>
    <t>059-252-0324</t>
  </si>
  <si>
    <t>514-1114</t>
  </si>
  <si>
    <t>059-256-4068</t>
  </si>
  <si>
    <t>514-0325</t>
  </si>
  <si>
    <t>059-292-3612</t>
  </si>
  <si>
    <t>515-2504</t>
  </si>
  <si>
    <t>059-293-0125</t>
  </si>
  <si>
    <t>515-2603</t>
  </si>
  <si>
    <t>059-262-0020</t>
  </si>
  <si>
    <t>515-3421</t>
  </si>
  <si>
    <t>059-272-1191</t>
  </si>
  <si>
    <t>0598-21-0463</t>
  </si>
  <si>
    <t>松阪市立市民病院分校中学校</t>
  </si>
  <si>
    <t>－</t>
  </si>
  <si>
    <t>515-0005</t>
  </si>
  <si>
    <t>0598-51-0735</t>
  </si>
  <si>
    <t>515-0033</t>
  </si>
  <si>
    <t>0598-21-1042</t>
  </si>
  <si>
    <t>515-0054</t>
  </si>
  <si>
    <t>0598-21-0462</t>
  </si>
  <si>
    <t>515-1204</t>
  </si>
  <si>
    <t>0598-34-0024</t>
  </si>
  <si>
    <t>515-0128</t>
  </si>
  <si>
    <t>0598-28-2425</t>
  </si>
  <si>
    <t>515-0841</t>
  </si>
  <si>
    <t>0598-26-0066</t>
  </si>
  <si>
    <t>515-2354</t>
  </si>
  <si>
    <t>0598-42-2064</t>
  </si>
  <si>
    <t>515-2115</t>
  </si>
  <si>
    <t>0598-56-2329</t>
  </si>
  <si>
    <t>0598-32-2010</t>
  </si>
  <si>
    <t>515-1502</t>
  </si>
  <si>
    <t>0598-46-0004</t>
  </si>
  <si>
    <t>515-1614</t>
  </si>
  <si>
    <t>0598-45-0035</t>
  </si>
  <si>
    <t>多気郡立多気中学校</t>
  </si>
  <si>
    <t>0598-38-2017</t>
  </si>
  <si>
    <t>519-2203</t>
  </si>
  <si>
    <t>0598-49-2029</t>
  </si>
  <si>
    <t>515-0333</t>
  </si>
  <si>
    <t>0596-52-5075</t>
  </si>
  <si>
    <t>多気郡立協和中学校</t>
  </si>
  <si>
    <t>519-2423</t>
  </si>
  <si>
    <t>0598-85-0024</t>
  </si>
  <si>
    <t>0598-82-1045</t>
  </si>
  <si>
    <t>519-2514</t>
  </si>
  <si>
    <t>0598-76-0010</t>
  </si>
  <si>
    <t>516-0016</t>
  </si>
  <si>
    <t>0596-22-2198</t>
  </si>
  <si>
    <t>516-0071</t>
  </si>
  <si>
    <t>0596-28-1913</t>
  </si>
  <si>
    <t>516-0064</t>
  </si>
  <si>
    <t>0596-25-8315</t>
  </si>
  <si>
    <t>516-0005</t>
  </si>
  <si>
    <t>0596-36-4144</t>
  </si>
  <si>
    <t>515-0505</t>
  </si>
  <si>
    <t>0596-37-2137</t>
  </si>
  <si>
    <t>515-0509</t>
  </si>
  <si>
    <t>0596-37-2142</t>
  </si>
  <si>
    <t>516-1104</t>
  </si>
  <si>
    <t>0596-39-1212</t>
  </si>
  <si>
    <t>516-0054</t>
  </si>
  <si>
    <t>0596-25-5978</t>
  </si>
  <si>
    <t>516-0028</t>
  </si>
  <si>
    <t>0596-24-4888</t>
  </si>
  <si>
    <t>519-0606</t>
  </si>
  <si>
    <t>0596-42-1118</t>
  </si>
  <si>
    <t>519-0502</t>
  </si>
  <si>
    <t>0596-22-3610</t>
  </si>
  <si>
    <t>516-8502</t>
  </si>
  <si>
    <t>0596-36-5139</t>
  </si>
  <si>
    <t>519-0415</t>
  </si>
  <si>
    <t>0596-58-3057</t>
  </si>
  <si>
    <t>0599-67-1155</t>
  </si>
  <si>
    <t>516-1309</t>
  </si>
  <si>
    <t>0596-72-0030</t>
  </si>
  <si>
    <t>516-1532</t>
  </si>
  <si>
    <t>0596-76-0154</t>
  </si>
  <si>
    <t>度会郡立柏崎中学校※</t>
  </si>
  <si>
    <t>519-2802</t>
  </si>
  <si>
    <t>0598-74-1010</t>
  </si>
  <si>
    <t>度会郡立錦中学校※</t>
  </si>
  <si>
    <t>519-2911</t>
  </si>
  <si>
    <t>0598-73-2038</t>
  </si>
  <si>
    <t>度会郡立大内山中学校※</t>
  </si>
  <si>
    <t>519-3111</t>
  </si>
  <si>
    <t>0598-72-2004</t>
  </si>
  <si>
    <t>519-2703</t>
  </si>
  <si>
    <t>0598-86-3109</t>
  </si>
  <si>
    <t>516-2103</t>
  </si>
  <si>
    <t>0596-62-0194</t>
  </si>
  <si>
    <t>517-0002</t>
  </si>
  <si>
    <t>0599-37-2033</t>
  </si>
  <si>
    <t>517-0001</t>
  </si>
  <si>
    <t>0599-38-2009</t>
  </si>
  <si>
    <t>517-0041</t>
  </si>
  <si>
    <t>0599-25-2904</t>
  </si>
  <si>
    <t>517-0025</t>
  </si>
  <si>
    <t>0599-32-5260</t>
  </si>
  <si>
    <t>517-0032</t>
  </si>
  <si>
    <t>0599-33-6024</t>
  </si>
  <si>
    <t>0599-26-5001</t>
  </si>
  <si>
    <t>517-0402</t>
  </si>
  <si>
    <t>0599-53-0155</t>
  </si>
  <si>
    <t>517-0603</t>
  </si>
  <si>
    <t>0599-72-0156</t>
  </si>
  <si>
    <t>517-0604</t>
  </si>
  <si>
    <t>0599-72-2217</t>
  </si>
  <si>
    <t>517-0701</t>
  </si>
  <si>
    <t>0599-85-2009</t>
  </si>
  <si>
    <t>0599-85-0116</t>
  </si>
  <si>
    <t>517-0704</t>
  </si>
  <si>
    <t>0599-85-0169</t>
  </si>
  <si>
    <t>517-0501</t>
  </si>
  <si>
    <t>0599-43-0047</t>
  </si>
  <si>
    <t>517-0505</t>
  </si>
  <si>
    <t>0599-45-2119</t>
  </si>
  <si>
    <t>517-0506</t>
  </si>
  <si>
    <t>0599-47-3050</t>
  </si>
  <si>
    <t>0599-55-0054</t>
  </si>
  <si>
    <t>517-0204</t>
  </si>
  <si>
    <t>0599-57-2380</t>
  </si>
  <si>
    <t>0595-21-0335</t>
  </si>
  <si>
    <t>伊賀市立桃青中学校※</t>
  </si>
  <si>
    <t>0595-21-0182</t>
  </si>
  <si>
    <t>518-0836</t>
  </si>
  <si>
    <t>0595-21-0815</t>
  </si>
  <si>
    <t>伊賀市立府中中学校※</t>
  </si>
  <si>
    <t>518-0013</t>
  </si>
  <si>
    <t>0595-23-3210</t>
  </si>
  <si>
    <t>伊賀市立丸山中学校</t>
  </si>
  <si>
    <t>518-0108</t>
  </si>
  <si>
    <t>0595-37-0012</t>
  </si>
  <si>
    <t>518-0121</t>
  </si>
  <si>
    <t>0595-24-6820</t>
  </si>
  <si>
    <t>518-0008</t>
  </si>
  <si>
    <t>0595-26-7022</t>
  </si>
  <si>
    <t>519-1402</t>
  </si>
  <si>
    <t>0595-45-2059</t>
  </si>
  <si>
    <t>519-1416</t>
  </si>
  <si>
    <t>0595-45-3024</t>
  </si>
  <si>
    <t>519-1711</t>
  </si>
  <si>
    <t>0595-59-2045</t>
  </si>
  <si>
    <t>518-1319</t>
  </si>
  <si>
    <t>0595-43-0114</t>
  </si>
  <si>
    <t>518-1422</t>
  </si>
  <si>
    <t>0595-47-0310</t>
  </si>
  <si>
    <t>518-0226</t>
  </si>
  <si>
    <t>0595-52-1000</t>
  </si>
  <si>
    <t>518-0718</t>
  </si>
  <si>
    <t>0595-63-0247</t>
  </si>
  <si>
    <t>518-0444</t>
  </si>
  <si>
    <t>0595-63-0707</t>
  </si>
  <si>
    <t>518-0621</t>
  </si>
  <si>
    <t>0595-65-1726</t>
  </si>
  <si>
    <t>518-0615</t>
  </si>
  <si>
    <t>0595-65-1244</t>
  </si>
  <si>
    <t>518-0421</t>
  </si>
  <si>
    <t>0595-68-0022</t>
  </si>
  <si>
    <t>519-3671</t>
  </si>
  <si>
    <t>0597-22-0209</t>
  </si>
  <si>
    <t>519-3421</t>
  </si>
  <si>
    <t>　　　　　　－</t>
  </si>
  <si>
    <t>519-3701</t>
  </si>
  <si>
    <t>519-3811</t>
  </si>
  <si>
    <t>519-3921</t>
  </si>
  <si>
    <t>0597-27-2041</t>
  </si>
  <si>
    <t>519-3205</t>
  </si>
  <si>
    <t>0597-47-0269</t>
  </si>
  <si>
    <t>519-3203</t>
  </si>
  <si>
    <t>0597-47-0417</t>
  </si>
  <si>
    <t>519-3406</t>
  </si>
  <si>
    <t>0597-32-0017</t>
  </si>
  <si>
    <t>519-3403</t>
  </si>
  <si>
    <t>0597-35-0011</t>
  </si>
  <si>
    <t>519-4204</t>
  </si>
  <si>
    <t>0597-87-0044</t>
  </si>
  <si>
    <t>519-4206</t>
  </si>
  <si>
    <t>0597-86-0013</t>
  </si>
  <si>
    <t>519-4324</t>
  </si>
  <si>
    <t>0597-85-2374</t>
  </si>
  <si>
    <t>519-4325</t>
  </si>
  <si>
    <t>0597-89-2001</t>
  </si>
  <si>
    <t>519-4442</t>
  </si>
  <si>
    <t>0597-82-0017</t>
  </si>
  <si>
    <t>519-4671</t>
  </si>
  <si>
    <t>0597-83-0020</t>
  </si>
  <si>
    <t>519-4563</t>
  </si>
  <si>
    <t>0597-84-0004</t>
  </si>
  <si>
    <t>647-1325</t>
  </si>
  <si>
    <t>519-5414</t>
  </si>
  <si>
    <t>0597-97-0009</t>
  </si>
  <si>
    <t>519-5403</t>
  </si>
  <si>
    <t>519-5202</t>
  </si>
  <si>
    <t>05979-2-0012</t>
  </si>
  <si>
    <t>05979-3-0011</t>
  </si>
  <si>
    <t>519-5322</t>
  </si>
  <si>
    <t>05979-4-1012</t>
  </si>
  <si>
    <t>519-5835</t>
  </si>
  <si>
    <t>0735-33-1003</t>
  </si>
  <si>
    <t>519-5701</t>
  </si>
  <si>
    <t>0735-32-0025</t>
  </si>
  <si>
    <t>519-5718</t>
  </si>
  <si>
    <t>県立○南伊勢（南島校舎）高等学校※</t>
  </si>
  <si>
    <t>0596-72-2121</t>
  </si>
  <si>
    <t>県立上野工業高等学校</t>
  </si>
  <si>
    <t>519-3204</t>
  </si>
  <si>
    <t>05974-7-1055</t>
  </si>
  <si>
    <t>514-0062</t>
  </si>
  <si>
    <t>津市観音寺町471</t>
  </si>
  <si>
    <t>059-226-5281</t>
  </si>
  <si>
    <t>510-0294</t>
  </si>
  <si>
    <t>鈴鹿市白子町</t>
  </si>
  <si>
    <t>059-386-1711</t>
  </si>
  <si>
    <t>鳥羽商船高等専門学校</t>
  </si>
  <si>
    <t>517-8501</t>
  </si>
  <si>
    <t>鳥羽市池上町1-1</t>
  </si>
  <si>
    <t>0599-25-8000</t>
  </si>
  <si>
    <t>学法津田学園中学校</t>
  </si>
  <si>
    <t>暁中学校</t>
  </si>
  <si>
    <t>512-8538</t>
  </si>
  <si>
    <t>四日市市萱生町238</t>
  </si>
  <si>
    <t>059-337-1213</t>
  </si>
  <si>
    <t>メリノール
女子学院中学校</t>
  </si>
  <si>
    <t>四日市市平尾町2800</t>
  </si>
  <si>
    <t>059-326-0067</t>
  </si>
  <si>
    <t>海星中学校</t>
  </si>
  <si>
    <t>四日市市追分一丁目9-34</t>
  </si>
  <si>
    <t>059-345-0036</t>
  </si>
  <si>
    <t>鈴鹿中学校</t>
  </si>
  <si>
    <t>059-370-0760</t>
  </si>
  <si>
    <t>高田中学校</t>
  </si>
  <si>
    <t>059-232-2004</t>
  </si>
  <si>
    <t>セントヨゼフ
女子学園中学校</t>
  </si>
  <si>
    <t>059-227-6465</t>
  </si>
  <si>
    <t>三重中学校</t>
  </si>
  <si>
    <t>皇學館中学校</t>
  </si>
  <si>
    <t>日生学園
附属中学校</t>
  </si>
  <si>
    <t>学法津田学園高等学校</t>
  </si>
  <si>
    <t>暁高等学校</t>
  </si>
  <si>
    <t>059-337-2345</t>
  </si>
  <si>
    <t>海星高等学校</t>
  </si>
  <si>
    <t>メリノール
女子学院高等学校</t>
  </si>
  <si>
    <t>鈴鹿高等学校</t>
  </si>
  <si>
    <t>059-378-0307</t>
  </si>
  <si>
    <t>高田高等学校</t>
  </si>
  <si>
    <t>セントヨゼフ
女子学園高等学校</t>
  </si>
  <si>
    <t>津市半田1330</t>
  </si>
  <si>
    <t>三重高等学校</t>
  </si>
  <si>
    <t>515-8533</t>
  </si>
  <si>
    <t>皇學館高等学校</t>
  </si>
  <si>
    <t>0596-22-0205</t>
  </si>
  <si>
    <t>伊勢女子高等学校</t>
  </si>
  <si>
    <t>伊勢市黒瀬町562-13</t>
  </si>
  <si>
    <t>0596-22-4155</t>
  </si>
  <si>
    <t>日生学園
第一高等学校</t>
  </si>
  <si>
    <t>日生学園
第二高等学校</t>
  </si>
  <si>
    <t>愛農学園
農業高等学校</t>
  </si>
  <si>
    <t>519-4395</t>
  </si>
  <si>
    <t>0597-89-2011</t>
  </si>
  <si>
    <t>前回国民体育大会出場大会（予選会を含む）の所属都道府県名</t>
  </si>
  <si>
    <t>氏　名</t>
  </si>
  <si>
    <t xml:space="preserve">［ 性別 ］ </t>
  </si>
  <si>
    <t>三重県体育協会</t>
  </si>
  <si>
    <t>卒業</t>
  </si>
  <si>
    <t>〒</t>
  </si>
  <si>
    <t>電話番号</t>
  </si>
  <si>
    <t>３．現住所</t>
  </si>
  <si>
    <t>４．連絡先</t>
  </si>
  <si>
    <t>「使用申請届」
提出日</t>
  </si>
  <si>
    <t>「登録届」提出日
（初回のみ）</t>
  </si>
  <si>
    <t>電話</t>
  </si>
  <si>
    <t>⇒連絡先</t>
  </si>
  <si>
    <t>住所</t>
  </si>
  <si>
    <t>県立伊賀白鳳高等学校</t>
  </si>
  <si>
    <r>
      <t xml:space="preserve">　　　　国民体育大会ふるさと選手制度により私の「ふるさと」を【 </t>
    </r>
    <r>
      <rPr>
        <b/>
        <u val="single"/>
        <sz val="12"/>
        <rFont val="ＭＳ Ｐゴシック"/>
        <family val="3"/>
      </rPr>
      <t>三重県</t>
    </r>
    <r>
      <rPr>
        <sz val="12"/>
        <rFont val="ＭＳ Ｐゴシック"/>
        <family val="3"/>
      </rPr>
      <t xml:space="preserve">  】として、次の通りお届けします。</t>
    </r>
  </si>
  <si>
    <t>ｼﾞｬｲｱﾝﾄｽﾗﾛｰﾑ</t>
  </si>
  <si>
    <t>090-5854-1970</t>
  </si>
  <si>
    <t>富田一丁目24-49</t>
  </si>
  <si>
    <t>例</t>
  </si>
  <si>
    <t>体協　太朗</t>
  </si>
  <si>
    <t>タイキョウタロウ</t>
  </si>
  <si>
    <t>三重</t>
  </si>
  <si>
    <t>150-8050</t>
  </si>
  <si>
    <t>150-8050</t>
  </si>
  <si>
    <t>03-341-○○○○</t>
  </si>
  <si>
    <t>東京都渋谷区神南1-1-1　</t>
  </si>
  <si>
    <t>平成</t>
  </si>
  <si>
    <t>年</t>
  </si>
  <si>
    <t>月</t>
  </si>
  <si>
    <t>日</t>
  </si>
  <si>
    <t>三重</t>
  </si>
  <si>
    <t>６６       回</t>
  </si>
  <si>
    <t>公益財団法人 三重体育協会 会長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</si>
</sst>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回&quot;"/>
    <numFmt numFmtId="177" formatCode="##&quot;年&quot;"/>
    <numFmt numFmtId="178" formatCode="##&quot;月&quot;"/>
    <numFmt numFmtId="179" formatCode="##&quot;日&quot;"/>
    <numFmt numFmtId="180" formatCode="##&quot;回&quot;"/>
    <numFmt numFmtId="181" formatCode="yyyy&quot;年&quot;m&quot;月&quot;d&quot;日&quot;;@"/>
  </numFmts>
  <fonts count="79">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明朝"/>
      <family val="1"/>
    </font>
    <font>
      <b/>
      <sz val="10"/>
      <name val="ＭＳ 明朝"/>
      <family val="1"/>
    </font>
    <font>
      <sz val="11"/>
      <name val="ＭＳ 明朝"/>
      <family val="1"/>
    </font>
    <font>
      <sz val="10"/>
      <name val="ＭＳ Ｐゴシック"/>
      <family val="3"/>
    </font>
    <font>
      <sz val="9"/>
      <name val="ＭＳ Ｐゴシック"/>
      <family val="3"/>
    </font>
    <font>
      <sz val="8"/>
      <name val="ＭＳ Ｐゴシック"/>
      <family val="3"/>
    </font>
    <font>
      <sz val="14"/>
      <name val="ＭＳ Ｐゴシック"/>
      <family val="3"/>
    </font>
    <font>
      <b/>
      <u val="single"/>
      <sz val="12"/>
      <name val="ＭＳ Ｐゴシック"/>
      <family val="3"/>
    </font>
    <font>
      <u val="single"/>
      <sz val="11"/>
      <name val="ＭＳ Ｐゴシック"/>
      <family val="3"/>
    </font>
    <font>
      <sz val="18"/>
      <name val="ＭＳ Ｐゴシック"/>
      <family val="3"/>
    </font>
    <font>
      <b/>
      <sz val="11"/>
      <name val="ＭＳ Ｐゴシック"/>
      <family val="3"/>
    </font>
    <font>
      <sz val="12"/>
      <name val="ＭＳ 明朝"/>
      <family val="1"/>
    </font>
    <font>
      <i/>
      <sz val="9"/>
      <name val="ＭＳ Ｐゴシック"/>
      <family val="3"/>
    </font>
    <font>
      <b/>
      <sz val="11"/>
      <name val="ＭＳ 明朝"/>
      <family val="1"/>
    </font>
    <font>
      <sz val="20"/>
      <name val="ＭＳ Ｐゴシック"/>
      <family val="3"/>
    </font>
    <font>
      <b/>
      <sz val="14"/>
      <name val="ＭＳ Ｐゴシック"/>
      <family val="3"/>
    </font>
    <font>
      <sz val="16"/>
      <name val="ＭＳ Ｐゴシック"/>
      <family val="3"/>
    </font>
    <font>
      <sz val="11"/>
      <color indexed="16"/>
      <name val="ＭＳ Ｐゴシック"/>
      <family val="3"/>
    </font>
    <font>
      <sz val="9"/>
      <color indexed="60"/>
      <name val="ＭＳ Ｐゴシック"/>
      <family val="3"/>
    </font>
    <font>
      <sz val="11"/>
      <color indexed="60"/>
      <name val="ＭＳ Ｐゴシック"/>
      <family val="3"/>
    </font>
    <font>
      <sz val="9"/>
      <name val="ＭＳ 明朝"/>
      <family val="1"/>
    </font>
    <font>
      <b/>
      <sz val="9"/>
      <name val="ＭＳ Ｐゴシック"/>
      <family val="3"/>
    </font>
    <font>
      <sz val="36"/>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b/>
      <sz val="11"/>
      <color indexed="10"/>
      <name val="ＭＳ Ｐゴシック"/>
      <family val="3"/>
    </font>
    <font>
      <sz val="12"/>
      <color indexed="8"/>
      <name val="ＭＳ Ｐゴシック"/>
      <family val="3"/>
    </font>
    <font>
      <u val="single"/>
      <sz val="11"/>
      <color indexed="8"/>
      <name val="ＭＳ Ｐゴシック"/>
      <family val="3"/>
    </font>
    <font>
      <sz val="18"/>
      <color indexed="8"/>
      <name val="ＭＳ Ｐゴシック"/>
      <family val="3"/>
    </font>
    <font>
      <b/>
      <sz val="18"/>
      <color indexed="8"/>
      <name val="ＭＳ Ｐゴシック"/>
      <family val="3"/>
    </font>
    <font>
      <b/>
      <sz val="10"/>
      <color indexed="8"/>
      <name val="ＭＳ Ｐゴシック"/>
      <family val="3"/>
    </font>
    <font>
      <sz val="10"/>
      <color indexed="8"/>
      <name val="ＭＳ Ｐゴシック"/>
      <family val="3"/>
    </font>
    <font>
      <b/>
      <sz val="9"/>
      <color indexed="8"/>
      <name val="ＭＳ Ｐゴシック"/>
      <family val="3"/>
    </font>
    <font>
      <sz val="9"/>
      <color indexed="8"/>
      <name val="ＭＳ Ｐゴシック"/>
      <family val="3"/>
    </font>
    <font>
      <b/>
      <sz val="6"/>
      <color indexed="10"/>
      <name val="ＭＳ 明朝"/>
      <family val="1"/>
    </font>
    <font>
      <sz val="72"/>
      <color indexed="22"/>
      <name val="ＭＳ 明朝"/>
      <family val="1"/>
    </font>
    <font>
      <sz val="10"/>
      <color indexed="8"/>
      <name val="ＭＳ 明朝"/>
      <family val="1"/>
    </font>
    <font>
      <sz val="9"/>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b/>
      <sz val="11"/>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style="medium"/>
      <bottom/>
    </border>
    <border>
      <left style="medium"/>
      <right/>
      <top/>
      <bottom style="medium"/>
    </border>
    <border>
      <left/>
      <right/>
      <top/>
      <bottom style="medium"/>
    </border>
    <border>
      <left/>
      <right style="medium"/>
      <top/>
      <bottom style="medium"/>
    </border>
    <border>
      <left/>
      <right style="medium"/>
      <top/>
      <bottom/>
    </border>
    <border>
      <left style="medium"/>
      <right/>
      <top style="thin"/>
      <bottom style="thin"/>
    </border>
    <border>
      <left/>
      <right/>
      <top style="thin"/>
      <bottom style="thin"/>
    </border>
    <border>
      <left style="double"/>
      <right/>
      <top/>
      <bottom style="medium"/>
    </border>
    <border>
      <left/>
      <right style="double"/>
      <top/>
      <bottom style="medium"/>
    </border>
    <border>
      <left style="medium"/>
      <right/>
      <top/>
      <bottom/>
    </border>
    <border>
      <left/>
      <right style="medium"/>
      <top style="medium"/>
      <bottom style="double"/>
    </border>
    <border>
      <left/>
      <right style="medium"/>
      <top style="thin"/>
      <bottom style="thin"/>
    </border>
    <border>
      <left/>
      <right style="medium"/>
      <top style="thin"/>
      <bottom style="medium"/>
    </border>
    <border>
      <left/>
      <right style="double"/>
      <top style="medium"/>
      <bottom/>
    </border>
    <border>
      <left style="double"/>
      <right/>
      <top style="medium"/>
      <bottom/>
    </border>
    <border>
      <left style="medium"/>
      <right style="thin"/>
      <top style="medium"/>
      <bottom style="thin"/>
    </border>
    <border>
      <left style="medium"/>
      <right/>
      <top style="thin"/>
      <bottom style="hair"/>
    </border>
    <border>
      <left/>
      <right/>
      <top style="thin"/>
      <bottom style="hair"/>
    </border>
    <border>
      <left/>
      <right/>
      <top/>
      <bottom style="mediumDashed"/>
    </border>
    <border>
      <left style="medium"/>
      <right/>
      <top style="medium"/>
      <bottom style="double"/>
    </border>
    <border>
      <left/>
      <right/>
      <top style="thin"/>
      <bottom/>
    </border>
    <border>
      <left/>
      <right/>
      <top/>
      <bottom style="double"/>
    </border>
    <border>
      <left style="double"/>
      <right/>
      <top style="thin"/>
      <bottom style="double"/>
    </border>
    <border>
      <left style="thin"/>
      <right style="thin"/>
      <top style="thin"/>
      <bottom style="double"/>
    </border>
    <border>
      <left style="medium"/>
      <right/>
      <top style="double"/>
      <bottom/>
    </border>
    <border>
      <left/>
      <right style="medium"/>
      <top style="double"/>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hair"/>
      <right style="hair"/>
      <top/>
      <bottom/>
    </border>
    <border>
      <left style="medium"/>
      <right style="thin"/>
      <top style="thin"/>
      <bottom style="thin"/>
    </border>
    <border>
      <left style="medium"/>
      <right style="thin"/>
      <top/>
      <bottom style="medium"/>
    </border>
    <border>
      <left style="thin"/>
      <right/>
      <top style="thin"/>
      <bottom style="medium"/>
    </border>
    <border>
      <left/>
      <right/>
      <top style="thin"/>
      <bottom style="medium"/>
    </border>
    <border>
      <left/>
      <right style="double"/>
      <top style="medium"/>
      <bottom style="medium"/>
    </border>
    <border>
      <left/>
      <right/>
      <top style="medium"/>
      <bottom style="medium"/>
    </border>
    <border>
      <left style="hair"/>
      <right style="hair"/>
      <top/>
      <bottom style="hair"/>
    </border>
    <border>
      <left/>
      <right style="medium"/>
      <top style="medium"/>
      <bottom style="medium"/>
    </border>
    <border>
      <left style="medium"/>
      <right/>
      <top style="medium"/>
      <bottom style="thin"/>
    </border>
    <border>
      <left/>
      <right/>
      <top style="hair"/>
      <bottom style="medium"/>
    </border>
    <border>
      <left style="thin"/>
      <right style="thin"/>
      <top style="thin"/>
      <bottom style="thin"/>
    </border>
    <border>
      <left style="medium"/>
      <right style="thin"/>
      <top style="medium"/>
      <bottom style="double"/>
    </border>
    <border>
      <left style="medium"/>
      <right style="thin"/>
      <top style="double"/>
      <bottom/>
    </border>
    <border>
      <left/>
      <right style="hair"/>
      <top/>
      <bottom style="hair"/>
    </border>
    <border>
      <left style="medium"/>
      <right style="hair"/>
      <top style="medium"/>
      <bottom style="hair"/>
    </border>
    <border>
      <left style="hair"/>
      <right style="hair"/>
      <top style="medium"/>
      <bottom style="hair"/>
    </border>
    <border>
      <left style="hair"/>
      <right/>
      <top style="medium"/>
      <bottom style="hair"/>
    </border>
    <border>
      <left/>
      <right/>
      <top style="medium"/>
      <bottom style="hair"/>
    </border>
    <border>
      <left/>
      <right style="hair"/>
      <top style="medium"/>
      <bottom style="hair"/>
    </border>
    <border>
      <left style="double"/>
      <right style="hair"/>
      <top style="medium"/>
      <bottom style="hair"/>
    </border>
    <border>
      <left style="hair"/>
      <right style="hair"/>
      <top style="medium"/>
      <bottom/>
    </border>
    <border>
      <left style="hair"/>
      <right style="hair"/>
      <top style="hair"/>
      <bottom style="medium"/>
    </border>
    <border>
      <left style="hair"/>
      <right/>
      <top style="hair"/>
      <bottom style="medium"/>
    </border>
    <border>
      <left style="double"/>
      <right style="hair"/>
      <top style="hair"/>
      <bottom style="medium"/>
    </border>
    <border>
      <left/>
      <right style="hair"/>
      <top style="hair"/>
      <bottom style="medium"/>
    </border>
    <border>
      <left style="hair"/>
      <right style="hair"/>
      <top/>
      <bottom style="medium"/>
    </border>
    <border>
      <left/>
      <right style="double"/>
      <top style="hair"/>
      <bottom style="medium"/>
    </border>
    <border>
      <left style="hair"/>
      <right/>
      <top/>
      <bottom style="hair"/>
    </border>
    <border>
      <left/>
      <right/>
      <top/>
      <bottom style="hair"/>
    </border>
    <border>
      <left style="double"/>
      <right style="hair"/>
      <top style="hair"/>
      <bottom style="hair"/>
    </border>
    <border>
      <left style="hair"/>
      <right style="double"/>
      <top style="medium"/>
      <bottom style="hair"/>
    </border>
    <border>
      <left style="double"/>
      <right style="hair"/>
      <top/>
      <bottom style="hair"/>
    </border>
    <border>
      <left/>
      <right style="double"/>
      <top/>
      <bottom style="hair"/>
    </border>
    <border>
      <left/>
      <right style="double"/>
      <top style="hair"/>
      <bottom style="hair"/>
    </border>
    <border>
      <left/>
      <right style="medium"/>
      <top style="medium"/>
      <bottom style="hair"/>
    </border>
    <border>
      <left/>
      <right/>
      <top style="medium"/>
      <bottom style="double"/>
    </border>
    <border>
      <left style="medium"/>
      <right/>
      <top style="thin"/>
      <bottom style="medium"/>
    </border>
    <border>
      <left style="double"/>
      <right/>
      <top style="medium"/>
      <bottom style="thin"/>
    </border>
    <border>
      <left/>
      <right/>
      <top style="medium"/>
      <bottom style="thin"/>
    </border>
    <border>
      <left/>
      <right style="medium"/>
      <top style="medium"/>
      <bottom style="thin"/>
    </border>
    <border>
      <left>
        <color indexed="63"/>
      </left>
      <right style="double"/>
      <top style="thin"/>
      <bottom style="medium"/>
    </border>
    <border>
      <left style="medium"/>
      <right/>
      <top style="medium"/>
      <bottom/>
    </border>
    <border>
      <left/>
      <right style="thin"/>
      <top style="medium"/>
      <bottom/>
    </border>
    <border>
      <left/>
      <right style="thin"/>
      <top/>
      <bottom style="medium"/>
    </border>
    <border>
      <left style="thin"/>
      <right/>
      <top style="medium"/>
      <bottom/>
    </border>
    <border>
      <left style="thin"/>
      <right/>
      <top/>
      <bottom style="medium"/>
    </border>
    <border>
      <left style="thin"/>
      <right style="medium"/>
      <top style="medium"/>
      <bottom/>
    </border>
    <border>
      <left style="thin"/>
      <right style="medium"/>
      <top/>
      <bottom style="medium"/>
    </border>
    <border>
      <left/>
      <right style="double"/>
      <top/>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double"/>
      <bottom style="thin"/>
    </border>
    <border>
      <left/>
      <right style="double"/>
      <top style="medium"/>
      <bottom style="thin"/>
    </border>
    <border>
      <left style="thin"/>
      <right/>
      <top style="double"/>
      <bottom style="thin"/>
    </border>
    <border>
      <left style="thin"/>
      <right/>
      <top style="thin"/>
      <bottom style="thin"/>
    </border>
    <border>
      <left style="thin"/>
      <right/>
      <top style="medium"/>
      <bottom style="double"/>
    </border>
    <border>
      <left/>
      <right style="thin"/>
      <top style="thin"/>
      <bottom/>
    </border>
    <border>
      <left/>
      <right/>
      <top style="medium"/>
      <bottom/>
    </border>
    <border>
      <left/>
      <right style="medium"/>
      <top style="thin"/>
      <bottom/>
    </border>
    <border>
      <left style="medium"/>
      <right/>
      <top style="thin"/>
      <bottom/>
    </border>
    <border>
      <left style="thin"/>
      <right/>
      <top style="thin"/>
      <bottom/>
    </border>
    <border>
      <left style="thin"/>
      <right/>
      <top style="medium"/>
      <bottom style="thin"/>
    </border>
    <border>
      <left style="double"/>
      <right style="thin"/>
      <top style="thin"/>
      <bottom style="thin"/>
    </border>
    <border>
      <left style="double"/>
      <right/>
      <top style="thin"/>
      <bottom style="thin"/>
    </border>
    <border>
      <left/>
      <right style="double"/>
      <top style="thin"/>
      <bottom style="thin"/>
    </border>
    <border>
      <left style="double"/>
      <right/>
      <top style="thin"/>
      <bottom/>
    </border>
    <border>
      <left/>
      <right style="double"/>
      <top style="thin"/>
      <bottom/>
    </border>
    <border>
      <left style="double"/>
      <right/>
      <top/>
      <bottom style="thin"/>
    </border>
    <border>
      <left/>
      <right style="double"/>
      <top/>
      <bottom style="thin"/>
    </border>
    <border>
      <left style="double"/>
      <right style="thin"/>
      <top style="thin"/>
      <bottom/>
    </border>
    <border>
      <left style="double"/>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double"/>
      <bottom/>
    </border>
    <border>
      <left style="double"/>
      <right style="double"/>
      <top style="thin"/>
      <bottom style="thin"/>
    </border>
    <border>
      <left/>
      <right style="thin"/>
      <top style="thin"/>
      <bottom style="thin"/>
    </border>
    <border>
      <left style="double"/>
      <right/>
      <top style="double"/>
      <bottom/>
    </border>
    <border>
      <left/>
      <right style="double"/>
      <top style="double"/>
      <bottom/>
    </border>
    <border>
      <left style="thin"/>
      <right/>
      <top/>
      <bottom style="thin"/>
    </border>
    <border>
      <left/>
      <right/>
      <top/>
      <bottom style="thin"/>
    </border>
    <border>
      <left/>
      <right style="thin"/>
      <top/>
      <bottom style="thin"/>
    </border>
    <border>
      <left style="thin"/>
      <right style="thin"/>
      <top/>
      <bottom style="double"/>
    </border>
    <border>
      <left style="double"/>
      <right style="thin"/>
      <top style="double"/>
      <bottom/>
    </border>
    <border>
      <left style="double"/>
      <right style="thin"/>
      <top/>
      <bottom/>
    </border>
    <border>
      <left style="double"/>
      <right style="double"/>
      <top style="thin"/>
      <bottom/>
    </border>
    <border>
      <left style="double"/>
      <right style="double"/>
      <top/>
      <bottom style="thin"/>
    </border>
    <border>
      <left style="double"/>
      <right style="double"/>
      <top style="double"/>
      <bottom/>
    </border>
    <border>
      <left style="double"/>
      <right style="double"/>
      <top/>
      <bottom/>
    </border>
    <border>
      <left/>
      <right style="thin"/>
      <top style="double"/>
      <bottom/>
    </border>
    <border>
      <left/>
      <right style="thin"/>
      <top/>
      <bottom/>
    </border>
    <border>
      <left style="thin"/>
      <right/>
      <top style="double"/>
      <bottom/>
    </border>
    <border>
      <left style="thin"/>
      <right/>
      <top/>
      <bottom/>
    </border>
    <border>
      <left style="thin"/>
      <right/>
      <top/>
      <bottom style="double"/>
    </border>
    <border>
      <left/>
      <right style="double"/>
      <top/>
      <bottom style="double"/>
    </border>
    <border>
      <left/>
      <right/>
      <top style="thin"/>
      <bottom style="double"/>
    </border>
    <border>
      <left/>
      <right style="double"/>
      <top style="thin"/>
      <bottom style="double"/>
    </border>
    <border>
      <left style="thin"/>
      <right/>
      <top style="thin"/>
      <bottom style="double"/>
    </border>
    <border>
      <left/>
      <right style="thin"/>
      <top style="thin"/>
      <bottom style="double"/>
    </border>
    <border>
      <left/>
      <right/>
      <top style="double"/>
      <bottom/>
    </border>
    <border>
      <left style="double"/>
      <right/>
      <top/>
      <bottom style="double"/>
    </border>
    <border>
      <left/>
      <right style="medium"/>
      <top/>
      <bottom style="thin"/>
    </border>
    <border>
      <left style="double"/>
      <right/>
      <top style="thin"/>
      <bottom style="medium"/>
    </border>
    <border>
      <left style="medium"/>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515">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right"/>
    </xf>
    <xf numFmtId="0" fontId="0" fillId="0" borderId="0" xfId="0" applyAlignment="1">
      <alignment horizontal="lef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3" fillId="0" borderId="0" xfId="0" applyFont="1" applyAlignment="1">
      <alignment horizontal="center"/>
    </xf>
    <xf numFmtId="0" fontId="0" fillId="0" borderId="11" xfId="0" applyBorder="1" applyAlignment="1">
      <alignment/>
    </xf>
    <xf numFmtId="0" fontId="3"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xf>
    <xf numFmtId="0" fontId="7" fillId="0" borderId="16" xfId="0" applyFont="1" applyBorder="1" applyAlignment="1">
      <alignment/>
    </xf>
    <xf numFmtId="0" fontId="7" fillId="0" borderId="17"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7" fillId="0" borderId="10" xfId="0" applyFont="1" applyBorder="1" applyAlignment="1">
      <alignment/>
    </xf>
    <xf numFmtId="0" fontId="8" fillId="0" borderId="0" xfId="0" applyFont="1" applyAlignment="1">
      <alignment/>
    </xf>
    <xf numFmtId="0" fontId="3"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9" xfId="0" applyBorder="1" applyAlignment="1">
      <alignment horizontal="right"/>
    </xf>
    <xf numFmtId="0" fontId="0" fillId="0" borderId="14" xfId="0" applyBorder="1" applyAlignment="1">
      <alignment horizontal="right"/>
    </xf>
    <xf numFmtId="0" fontId="0" fillId="0" borderId="24" xfId="0" applyBorder="1" applyAlignment="1">
      <alignment/>
    </xf>
    <xf numFmtId="0" fontId="0" fillId="0" borderId="25" xfId="0" applyBorder="1" applyAlignment="1">
      <alignment horizontal="right"/>
    </xf>
    <xf numFmtId="0" fontId="0" fillId="0" borderId="18" xfId="0" applyBorder="1" applyAlignment="1">
      <alignment horizontal="right"/>
    </xf>
    <xf numFmtId="0" fontId="7"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49" fontId="0" fillId="0" borderId="0" xfId="0" applyNumberFormat="1" applyAlignment="1">
      <alignment/>
    </xf>
    <xf numFmtId="49" fontId="0" fillId="0" borderId="0" xfId="0" applyNumberFormat="1" applyAlignment="1">
      <alignment vertical="top"/>
    </xf>
    <xf numFmtId="49" fontId="7" fillId="0" borderId="0" xfId="0" applyNumberFormat="1" applyFont="1" applyAlignment="1">
      <alignment vertical="top"/>
    </xf>
    <xf numFmtId="0" fontId="9" fillId="0" borderId="30" xfId="0" applyFont="1" applyBorder="1" applyAlignment="1">
      <alignment horizontal="center" vertical="center"/>
    </xf>
    <xf numFmtId="0" fontId="8" fillId="0" borderId="0" xfId="0" applyFont="1" applyAlignment="1">
      <alignment/>
    </xf>
    <xf numFmtId="49" fontId="0" fillId="0" borderId="28" xfId="0" applyNumberFormat="1" applyBorder="1" applyAlignment="1">
      <alignment/>
    </xf>
    <xf numFmtId="0" fontId="12" fillId="0" borderId="0" xfId="0" applyFont="1" applyAlignment="1">
      <alignment/>
    </xf>
    <xf numFmtId="0" fontId="3" fillId="0" borderId="0" xfId="0" applyFont="1" applyAlignment="1">
      <alignment vertical="center"/>
    </xf>
    <xf numFmtId="0" fontId="7" fillId="0" borderId="0" xfId="0" applyFont="1" applyBorder="1" applyAlignment="1">
      <alignment vertical="top"/>
    </xf>
    <xf numFmtId="0" fontId="13" fillId="0" borderId="0" xfId="0" applyFont="1" applyAlignment="1">
      <alignment horizontal="center"/>
    </xf>
    <xf numFmtId="0" fontId="13" fillId="0" borderId="0" xfId="0" applyFont="1" applyAlignment="1">
      <alignment horizontal="left"/>
    </xf>
    <xf numFmtId="0" fontId="15" fillId="0" borderId="0" xfId="0" applyFont="1" applyAlignment="1">
      <alignment vertical="center"/>
    </xf>
    <xf numFmtId="0" fontId="14" fillId="0" borderId="0" xfId="0" applyFont="1" applyAlignment="1">
      <alignment/>
    </xf>
    <xf numFmtId="0" fontId="14" fillId="0" borderId="17" xfId="0" applyFont="1" applyBorder="1" applyAlignment="1">
      <alignment/>
    </xf>
    <xf numFmtId="0" fontId="0" fillId="0" borderId="0" xfId="0" applyAlignment="1">
      <alignment vertical="center"/>
    </xf>
    <xf numFmtId="0" fontId="0" fillId="0" borderId="0" xfId="0" applyAlignment="1">
      <alignment horizontal="center" vertical="center"/>
    </xf>
    <xf numFmtId="0" fontId="8" fillId="0" borderId="31" xfId="0" applyFont="1" applyBorder="1" applyAlignment="1">
      <alignment horizontal="center" vertical="center"/>
    </xf>
    <xf numFmtId="0" fontId="8" fillId="0" borderId="0" xfId="0" applyFont="1" applyAlignment="1">
      <alignment vertical="center"/>
    </xf>
    <xf numFmtId="0" fontId="8" fillId="0" borderId="32" xfId="0" applyFont="1" applyBorder="1" applyAlignment="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0" xfId="0" applyBorder="1" applyAlignment="1">
      <alignment vertical="center"/>
    </xf>
    <xf numFmtId="0" fontId="7" fillId="0" borderId="26" xfId="0" applyFont="1" applyBorder="1" applyAlignment="1">
      <alignment horizontal="center" vertical="center"/>
    </xf>
    <xf numFmtId="0" fontId="7" fillId="0" borderId="10"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Border="1" applyAlignment="1">
      <alignment vertical="center"/>
    </xf>
    <xf numFmtId="0" fontId="16" fillId="0" borderId="0" xfId="0" applyFont="1" applyAlignment="1">
      <alignment horizont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17" fillId="0" borderId="0" xfId="0" applyFont="1" applyBorder="1" applyAlignment="1">
      <alignment vertical="top"/>
    </xf>
    <xf numFmtId="0" fontId="14" fillId="0" borderId="0" xfId="0" applyFont="1" applyAlignment="1">
      <alignment vertical="top"/>
    </xf>
    <xf numFmtId="0" fontId="6"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18" fillId="0" borderId="0" xfId="0" applyFont="1" applyAlignment="1">
      <alignment horizontal="center" vertical="center" wrapText="1"/>
    </xf>
    <xf numFmtId="0" fontId="14" fillId="0" borderId="0" xfId="0" applyFont="1" applyBorder="1" applyAlignment="1">
      <alignment horizontal="center"/>
    </xf>
    <xf numFmtId="0" fontId="19" fillId="0" borderId="0" xfId="0" applyFont="1" applyAlignment="1">
      <alignment horizontal="left" vertical="top"/>
    </xf>
    <xf numFmtId="0" fontId="10" fillId="0" borderId="0" xfId="0" applyFont="1" applyAlignment="1">
      <alignment/>
    </xf>
    <xf numFmtId="0" fontId="0" fillId="0" borderId="35" xfId="0" applyBorder="1" applyAlignment="1">
      <alignment horizontal="center" vertical="center"/>
    </xf>
    <xf numFmtId="0" fontId="0" fillId="0" borderId="36" xfId="0" applyBorder="1" applyAlignment="1">
      <alignment horizontal="left" vertical="center"/>
    </xf>
    <xf numFmtId="0" fontId="21" fillId="0" borderId="37" xfId="0" applyFont="1" applyBorder="1" applyAlignment="1">
      <alignment/>
    </xf>
    <xf numFmtId="0" fontId="0" fillId="0" borderId="37" xfId="0" applyFont="1" applyBorder="1" applyAlignment="1">
      <alignment/>
    </xf>
    <xf numFmtId="0" fontId="0" fillId="0" borderId="37" xfId="0" applyFont="1" applyBorder="1" applyAlignment="1">
      <alignment horizontal="center"/>
    </xf>
    <xf numFmtId="0" fontId="0" fillId="0" borderId="37" xfId="0" applyFont="1" applyBorder="1" applyAlignment="1">
      <alignment horizontal="left"/>
    </xf>
    <xf numFmtId="177" fontId="0" fillId="33" borderId="38" xfId="0" applyNumberFormat="1" applyFont="1" applyFill="1" applyBorder="1" applyAlignment="1">
      <alignment/>
    </xf>
    <xf numFmtId="178" fontId="0" fillId="33" borderId="39" xfId="0" applyNumberFormat="1" applyFont="1" applyFill="1" applyBorder="1" applyAlignment="1">
      <alignment horizontal="right"/>
    </xf>
    <xf numFmtId="179" fontId="0" fillId="33" borderId="40" xfId="0" applyNumberFormat="1" applyFont="1" applyFill="1" applyBorder="1" applyAlignment="1">
      <alignment horizontal="right"/>
    </xf>
    <xf numFmtId="31" fontId="0" fillId="34" borderId="37" xfId="0" applyNumberFormat="1" applyFont="1" applyFill="1" applyBorder="1" applyAlignment="1">
      <alignment horizontal="center"/>
    </xf>
    <xf numFmtId="0" fontId="0" fillId="33" borderId="41" xfId="0" applyFont="1" applyFill="1" applyBorder="1" applyAlignment="1">
      <alignment horizontal="center"/>
    </xf>
    <xf numFmtId="0" fontId="0" fillId="33" borderId="41" xfId="0" applyNumberFormat="1" applyFont="1" applyFill="1" applyBorder="1" applyAlignment="1">
      <alignment/>
    </xf>
    <xf numFmtId="0" fontId="21" fillId="0" borderId="37" xfId="0" applyFont="1" applyBorder="1" applyAlignment="1">
      <alignment horizontal="center"/>
    </xf>
    <xf numFmtId="0" fontId="0" fillId="0" borderId="0" xfId="0" applyFont="1" applyAlignment="1">
      <alignment/>
    </xf>
    <xf numFmtId="0" fontId="0" fillId="33" borderId="4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xf>
    <xf numFmtId="0" fontId="0" fillId="0" borderId="23" xfId="0" applyBorder="1" applyAlignment="1">
      <alignment vertical="center"/>
    </xf>
    <xf numFmtId="0" fontId="7" fillId="0" borderId="42" xfId="0" applyFont="1" applyBorder="1" applyAlignment="1">
      <alignment horizontal="center" vertical="center"/>
    </xf>
    <xf numFmtId="0" fontId="7" fillId="0" borderId="43" xfId="0" applyFont="1" applyBorder="1" applyAlignment="1">
      <alignment vertical="center" shrinkToFit="1"/>
    </xf>
    <xf numFmtId="0" fontId="10" fillId="0" borderId="22" xfId="0" applyFont="1" applyBorder="1" applyAlignment="1">
      <alignment vertical="center"/>
    </xf>
    <xf numFmtId="177" fontId="3" fillId="0" borderId="44" xfId="0" applyNumberFormat="1" applyFont="1" applyBorder="1" applyAlignment="1">
      <alignment vertical="center"/>
    </xf>
    <xf numFmtId="178" fontId="3" fillId="0" borderId="45" xfId="0" applyNumberFormat="1" applyFont="1" applyBorder="1" applyAlignment="1">
      <alignment horizontal="center" vertical="center"/>
    </xf>
    <xf numFmtId="179" fontId="3" fillId="0" borderId="45" xfId="0" applyNumberFormat="1" applyFont="1" applyBorder="1" applyAlignment="1">
      <alignment horizontal="center" vertical="center"/>
    </xf>
    <xf numFmtId="0" fontId="0" fillId="0" borderId="30" xfId="0" applyFont="1" applyBorder="1" applyAlignment="1">
      <alignment horizontal="center" vertical="center"/>
    </xf>
    <xf numFmtId="0" fontId="7" fillId="0" borderId="0" xfId="0" applyFont="1" applyBorder="1" applyAlignment="1">
      <alignment horizontal="center" vertical="top"/>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21" fillId="0" borderId="48" xfId="0" applyFont="1" applyBorder="1" applyAlignment="1">
      <alignment vertical="center"/>
    </xf>
    <xf numFmtId="0" fontId="0" fillId="0" borderId="27" xfId="0" applyBorder="1" applyAlignment="1">
      <alignment vertical="center" shrinkToFit="1"/>
    </xf>
    <xf numFmtId="0" fontId="0" fillId="0" borderId="28" xfId="0" applyBorder="1" applyAlignment="1">
      <alignment vertical="center"/>
    </xf>
    <xf numFmtId="0" fontId="0" fillId="0" borderId="12" xfId="0" applyBorder="1" applyAlignment="1">
      <alignment vertical="center" shrinkToFit="1"/>
    </xf>
    <xf numFmtId="0" fontId="0" fillId="0" borderId="20" xfId="0" applyBorder="1" applyAlignment="1">
      <alignment horizontal="right" vertical="center"/>
    </xf>
    <xf numFmtId="178" fontId="3" fillId="0" borderId="31"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0" fillId="0" borderId="20" xfId="0" applyBorder="1" applyAlignment="1">
      <alignment horizontal="center"/>
    </xf>
    <xf numFmtId="0" fontId="10" fillId="0" borderId="49" xfId="0" applyFont="1" applyBorder="1" applyAlignment="1">
      <alignment horizontal="center" vertical="center"/>
    </xf>
    <xf numFmtId="0" fontId="7" fillId="0" borderId="50" xfId="0" applyFont="1" applyBorder="1" applyAlignment="1">
      <alignment horizontal="center" vertical="center"/>
    </xf>
    <xf numFmtId="0" fontId="0" fillId="0" borderId="0" xfId="0" applyAlignment="1">
      <alignment horizontal="center" vertical="center" shrinkToFit="1"/>
    </xf>
    <xf numFmtId="0" fontId="10" fillId="0" borderId="0" xfId="0" applyFont="1" applyAlignment="1">
      <alignment horizontal="right"/>
    </xf>
    <xf numFmtId="0" fontId="3" fillId="0" borderId="31" xfId="0" applyNumberFormat="1" applyFont="1" applyBorder="1" applyAlignment="1">
      <alignment vertical="center"/>
    </xf>
    <xf numFmtId="0" fontId="3" fillId="0" borderId="51" xfId="0" applyNumberFormat="1" applyFont="1" applyBorder="1" applyAlignment="1">
      <alignment horizontal="center" vertical="center"/>
    </xf>
    <xf numFmtId="0" fontId="19" fillId="35" borderId="0" xfId="0" applyFont="1" applyFill="1" applyAlignment="1">
      <alignment horizontal="center"/>
    </xf>
    <xf numFmtId="0" fontId="6"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Alignment="1">
      <alignment horizontal="right" vertical="center"/>
    </xf>
    <xf numFmtId="0" fontId="6" fillId="0" borderId="52" xfId="0" applyFont="1" applyFill="1" applyBorder="1" applyAlignment="1">
      <alignment vertical="center" shrinkToFit="1"/>
    </xf>
    <xf numFmtId="0" fontId="6" fillId="0" borderId="52" xfId="0" applyFont="1" applyFill="1" applyBorder="1" applyAlignment="1">
      <alignment horizontal="center" vertical="center" shrinkToFit="1"/>
    </xf>
    <xf numFmtId="0" fontId="6" fillId="0" borderId="52" xfId="0" applyFont="1" applyFill="1" applyBorder="1" applyAlignment="1">
      <alignment horizontal="left" vertical="center" shrinkToFit="1"/>
    </xf>
    <xf numFmtId="0" fontId="6" fillId="0" borderId="52" xfId="0" applyFont="1" applyFill="1" applyBorder="1" applyAlignment="1">
      <alignment horizontal="right" vertical="center" shrinkToFit="1"/>
    </xf>
    <xf numFmtId="0" fontId="75" fillId="0" borderId="52" xfId="0" applyFont="1" applyFill="1" applyBorder="1" applyAlignment="1">
      <alignment horizontal="left" vertical="center" shrinkToFit="1"/>
    </xf>
    <xf numFmtId="0" fontId="24" fillId="0" borderId="52" xfId="0" applyFont="1" applyFill="1" applyBorder="1" applyAlignment="1">
      <alignment horizontal="left" vertical="center" shrinkToFit="1"/>
    </xf>
    <xf numFmtId="0" fontId="24" fillId="0" borderId="52" xfId="0" applyFont="1" applyFill="1" applyBorder="1" applyAlignment="1">
      <alignment horizontal="left" vertical="center" wrapText="1" shrinkToFit="1"/>
    </xf>
    <xf numFmtId="0" fontId="76" fillId="0" borderId="52" xfId="0" applyFont="1" applyFill="1" applyBorder="1" applyAlignment="1">
      <alignment horizontal="left" vertical="center" wrapText="1" shrinkToFit="1"/>
    </xf>
    <xf numFmtId="0" fontId="24" fillId="0" borderId="52" xfId="0" applyFont="1" applyFill="1" applyBorder="1" applyAlignment="1">
      <alignment horizontal="distributed" vertical="center" wrapText="1" shrinkToFit="1"/>
    </xf>
    <xf numFmtId="0" fontId="6" fillId="0" borderId="52" xfId="0" applyFont="1" applyFill="1" applyBorder="1" applyAlignment="1">
      <alignment vertical="center"/>
    </xf>
    <xf numFmtId="0" fontId="6" fillId="0" borderId="52" xfId="0" applyFont="1" applyFill="1" applyBorder="1" applyAlignment="1">
      <alignment horizontal="center" vertical="center" wrapText="1" shrinkToFit="1"/>
    </xf>
    <xf numFmtId="0" fontId="75" fillId="0" borderId="52" xfId="0" applyFont="1" applyFill="1" applyBorder="1" applyAlignment="1">
      <alignment vertical="center"/>
    </xf>
    <xf numFmtId="179" fontId="0" fillId="33" borderId="40" xfId="0" applyNumberFormat="1" applyFont="1" applyFill="1" applyBorder="1" applyAlignment="1">
      <alignment horizontal="center"/>
    </xf>
    <xf numFmtId="0" fontId="8" fillId="0" borderId="0" xfId="0" applyFont="1" applyAlignment="1">
      <alignment horizontal="center" vertical="center"/>
    </xf>
    <xf numFmtId="0" fontId="21" fillId="0" borderId="48" xfId="0" applyFont="1" applyBorder="1" applyAlignment="1">
      <alignment horizontal="center" vertical="center"/>
    </xf>
    <xf numFmtId="0" fontId="7" fillId="0" borderId="42" xfId="0" applyFont="1" applyBorder="1" applyAlignment="1">
      <alignment horizontal="center" vertical="center" shrinkToFit="1"/>
    </xf>
    <xf numFmtId="0" fontId="0" fillId="0" borderId="21" xfId="0" applyBorder="1" applyAlignment="1">
      <alignment vertical="center"/>
    </xf>
    <xf numFmtId="0" fontId="7" fillId="0" borderId="14" xfId="0" applyFont="1" applyBorder="1" applyAlignment="1">
      <alignment vertical="center"/>
    </xf>
    <xf numFmtId="0" fontId="0" fillId="0" borderId="53" xfId="0" applyFont="1" applyBorder="1" applyAlignment="1">
      <alignment horizontal="center" vertical="center" shrinkToFit="1"/>
    </xf>
    <xf numFmtId="0" fontId="0" fillId="0" borderId="54" xfId="0" applyBorder="1" applyAlignment="1">
      <alignment horizontal="center" vertical="center" shrinkToFit="1"/>
    </xf>
    <xf numFmtId="0" fontId="3" fillId="0" borderId="49" xfId="0" applyFont="1" applyBorder="1" applyAlignment="1">
      <alignment vertical="center"/>
    </xf>
    <xf numFmtId="0" fontId="0" fillId="0" borderId="0" xfId="0" applyBorder="1" applyAlignment="1">
      <alignment horizontal="center" vertical="center"/>
    </xf>
    <xf numFmtId="0" fontId="0" fillId="0" borderId="50" xfId="0" applyBorder="1" applyAlignment="1">
      <alignment vertical="center"/>
    </xf>
    <xf numFmtId="178" fontId="3" fillId="0" borderId="13" xfId="0" applyNumberFormat="1" applyFont="1" applyBorder="1" applyAlignment="1">
      <alignment horizontal="center" vertical="center" shrinkToFit="1"/>
    </xf>
    <xf numFmtId="178" fontId="3" fillId="0" borderId="14" xfId="0" applyNumberFormat="1" applyFont="1" applyBorder="1" applyAlignment="1">
      <alignment vertical="center"/>
    </xf>
    <xf numFmtId="178" fontId="3" fillId="0" borderId="31" xfId="0" applyNumberFormat="1" applyFont="1" applyBorder="1" applyAlignment="1">
      <alignment vertical="center" shrinkToFit="1"/>
    </xf>
    <xf numFmtId="0" fontId="0" fillId="34" borderId="37" xfId="0" applyFont="1" applyFill="1" applyBorder="1" applyAlignment="1">
      <alignment/>
    </xf>
    <xf numFmtId="0" fontId="0" fillId="34" borderId="37" xfId="0" applyFont="1" applyFill="1" applyBorder="1" applyAlignment="1">
      <alignment vertical="center"/>
    </xf>
    <xf numFmtId="55" fontId="21" fillId="36" borderId="37" xfId="0" applyNumberFormat="1" applyFont="1" applyFill="1" applyBorder="1" applyAlignment="1">
      <alignment horizontal="left" vertical="center"/>
    </xf>
    <xf numFmtId="0" fontId="21" fillId="0" borderId="37" xfId="0" applyFont="1" applyBorder="1" applyAlignment="1">
      <alignment vertical="center"/>
    </xf>
    <xf numFmtId="0" fontId="21" fillId="0" borderId="37" xfId="0" applyFont="1" applyBorder="1" applyAlignment="1">
      <alignment horizontal="center" vertical="center"/>
    </xf>
    <xf numFmtId="177" fontId="0" fillId="33" borderId="38" xfId="0" applyNumberFormat="1" applyFont="1" applyFill="1" applyBorder="1" applyAlignment="1">
      <alignment horizontal="center" vertical="center"/>
    </xf>
    <xf numFmtId="178" fontId="0" fillId="33" borderId="40"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6" fillId="37" borderId="52" xfId="0" applyFont="1" applyFill="1" applyBorder="1" applyAlignment="1">
      <alignment vertical="center" shrinkToFit="1"/>
    </xf>
    <xf numFmtId="0" fontId="6" fillId="37" borderId="52" xfId="0" applyFont="1" applyFill="1" applyBorder="1" applyAlignment="1">
      <alignment horizontal="left" vertical="center" shrinkToFit="1"/>
    </xf>
    <xf numFmtId="0" fontId="6" fillId="38" borderId="52" xfId="0" applyFont="1" applyFill="1" applyBorder="1" applyAlignment="1">
      <alignment vertical="center" shrinkToFit="1"/>
    </xf>
    <xf numFmtId="0" fontId="6" fillId="38" borderId="52" xfId="0" applyFont="1" applyFill="1" applyBorder="1" applyAlignment="1">
      <alignment horizontal="left" vertical="center" shrinkToFit="1"/>
    </xf>
    <xf numFmtId="0" fontId="7" fillId="0" borderId="0" xfId="0" applyFont="1" applyBorder="1" applyAlignment="1">
      <alignment horizontal="center" vertical="center"/>
    </xf>
    <xf numFmtId="0" fontId="21" fillId="0" borderId="41" xfId="0" applyFont="1" applyBorder="1" applyAlignment="1">
      <alignment horizontal="center" vertical="center"/>
    </xf>
    <xf numFmtId="178" fontId="0" fillId="33" borderId="55" xfId="0" applyNumberFormat="1" applyFont="1" applyFill="1" applyBorder="1" applyAlignment="1">
      <alignment horizontal="center" vertical="center"/>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77" fillId="37" borderId="57" xfId="0" applyFont="1" applyFill="1" applyBorder="1" applyAlignment="1">
      <alignment horizontal="center" vertical="center" wrapText="1"/>
    </xf>
    <xf numFmtId="0" fontId="0" fillId="37" borderId="57" xfId="0" applyFont="1" applyFill="1" applyBorder="1" applyAlignment="1">
      <alignment horizontal="center" vertical="center" wrapText="1"/>
    </xf>
    <xf numFmtId="0" fontId="0" fillId="37" borderId="57" xfId="0" applyFont="1" applyFill="1" applyBorder="1" applyAlignment="1">
      <alignment horizontal="center" vertical="center"/>
    </xf>
    <xf numFmtId="0" fontId="0" fillId="37" borderId="57" xfId="0" applyFont="1" applyFill="1" applyBorder="1" applyAlignment="1">
      <alignment horizontal="left" vertical="center"/>
    </xf>
    <xf numFmtId="177" fontId="0" fillId="37" borderId="58" xfId="0" applyNumberFormat="1" applyFont="1" applyFill="1" applyBorder="1" applyAlignment="1">
      <alignment horizontal="right" vertical="center"/>
    </xf>
    <xf numFmtId="177" fontId="0" fillId="37" borderId="59" xfId="0" applyNumberFormat="1" applyFont="1" applyFill="1" applyBorder="1" applyAlignment="1">
      <alignment horizontal="center" vertical="center"/>
    </xf>
    <xf numFmtId="177" fontId="0" fillId="37" borderId="60" xfId="0" applyNumberFormat="1" applyFont="1" applyFill="1" applyBorder="1" applyAlignment="1">
      <alignment horizontal="left" vertical="center"/>
    </xf>
    <xf numFmtId="0" fontId="0" fillId="37" borderId="61" xfId="0" applyFont="1" applyFill="1" applyBorder="1" applyAlignment="1">
      <alignment horizontal="center" vertical="center" wrapText="1"/>
    </xf>
    <xf numFmtId="0" fontId="0" fillId="37" borderId="57" xfId="0" applyFont="1" applyFill="1" applyBorder="1" applyAlignment="1">
      <alignment horizontal="center" vertical="center" wrapText="1"/>
    </xf>
    <xf numFmtId="0" fontId="0" fillId="37" borderId="62" xfId="0" applyFont="1" applyFill="1" applyBorder="1" applyAlignment="1">
      <alignment horizontal="center" vertical="center"/>
    </xf>
    <xf numFmtId="0" fontId="0" fillId="37" borderId="62" xfId="0" applyNumberFormat="1" applyFont="1" applyFill="1" applyBorder="1" applyAlignment="1">
      <alignment horizontal="center" vertical="center"/>
    </xf>
    <xf numFmtId="0" fontId="0" fillId="37" borderId="12"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3" xfId="0" applyFont="1" applyFill="1" applyBorder="1" applyAlignment="1">
      <alignment horizontal="left" vertical="center"/>
    </xf>
    <xf numFmtId="177" fontId="0" fillId="37" borderId="64" xfId="0" applyNumberFormat="1" applyFont="1" applyFill="1" applyBorder="1" applyAlignment="1">
      <alignment horizontal="right" vertical="center"/>
    </xf>
    <xf numFmtId="177" fontId="0" fillId="37" borderId="51" xfId="0" applyNumberFormat="1" applyFont="1" applyFill="1" applyBorder="1" applyAlignment="1">
      <alignment horizontal="center" vertical="center"/>
    </xf>
    <xf numFmtId="0" fontId="0" fillId="37" borderId="65" xfId="0" applyFont="1" applyFill="1" applyBorder="1" applyAlignment="1">
      <alignment horizontal="center" vertical="center" wrapText="1"/>
    </xf>
    <xf numFmtId="0" fontId="0" fillId="37" borderId="63" xfId="0" applyFont="1" applyFill="1" applyBorder="1" applyAlignment="1">
      <alignment horizontal="center" vertical="center" wrapText="1"/>
    </xf>
    <xf numFmtId="0" fontId="0" fillId="37" borderId="66" xfId="0" applyFont="1" applyFill="1" applyBorder="1" applyAlignment="1">
      <alignment horizontal="center" vertical="center" wrapText="1"/>
    </xf>
    <xf numFmtId="0" fontId="0" fillId="37" borderId="1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67" xfId="0" applyNumberFormat="1" applyFont="1" applyFill="1" applyBorder="1" applyAlignment="1">
      <alignment horizontal="center" vertical="center"/>
    </xf>
    <xf numFmtId="0" fontId="0" fillId="37" borderId="63" xfId="0" applyFont="1" applyFill="1" applyBorder="1" applyAlignment="1">
      <alignment vertical="center"/>
    </xf>
    <xf numFmtId="14" fontId="77" fillId="37" borderId="63" xfId="0" applyNumberFormat="1" applyFont="1" applyFill="1" applyBorder="1" applyAlignment="1">
      <alignment horizontal="center" vertical="center" wrapText="1"/>
    </xf>
    <xf numFmtId="14" fontId="0" fillId="37" borderId="63" xfId="0" applyNumberFormat="1" applyFont="1" applyFill="1" applyBorder="1" applyAlignment="1">
      <alignment horizontal="center" vertical="center" wrapText="1"/>
    </xf>
    <xf numFmtId="0" fontId="0" fillId="37" borderId="63" xfId="0" applyFont="1" applyFill="1" applyBorder="1" applyAlignment="1">
      <alignment horizontal="center" vertical="center" shrinkToFit="1"/>
    </xf>
    <xf numFmtId="179" fontId="0" fillId="37" borderId="68" xfId="0" applyNumberFormat="1" applyFont="1" applyFill="1" applyBorder="1" applyAlignment="1">
      <alignment horizontal="center" vertical="center"/>
    </xf>
    <xf numFmtId="14" fontId="21" fillId="0" borderId="48" xfId="0" applyNumberFormat="1" applyFont="1" applyBorder="1" applyAlignment="1">
      <alignment horizontal="center" vertical="center"/>
    </xf>
    <xf numFmtId="0" fontId="21" fillId="0" borderId="48" xfId="0" applyFont="1" applyBorder="1" applyAlignment="1">
      <alignment horizontal="left" vertical="center"/>
    </xf>
    <xf numFmtId="177" fontId="0" fillId="33" borderId="69" xfId="0" applyNumberFormat="1" applyFont="1" applyFill="1" applyBorder="1" applyAlignment="1">
      <alignment vertical="center"/>
    </xf>
    <xf numFmtId="178" fontId="0" fillId="33" borderId="70" xfId="0" applyNumberFormat="1" applyFont="1" applyFill="1" applyBorder="1" applyAlignment="1">
      <alignment horizontal="right" vertical="center"/>
    </xf>
    <xf numFmtId="179" fontId="0" fillId="33" borderId="55" xfId="0" applyNumberFormat="1" applyFont="1" applyFill="1" applyBorder="1" applyAlignment="1">
      <alignment horizontal="right" vertical="center"/>
    </xf>
    <xf numFmtId="0" fontId="0" fillId="0" borderId="48"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33" borderId="55" xfId="0" applyNumberFormat="1" applyFont="1" applyFill="1" applyBorder="1" applyAlignment="1">
      <alignment horizontal="center" vertical="center"/>
    </xf>
    <xf numFmtId="0" fontId="0" fillId="0" borderId="48" xfId="0" applyBorder="1" applyAlignment="1">
      <alignment vertical="center"/>
    </xf>
    <xf numFmtId="0" fontId="0" fillId="33" borderId="41" xfId="0" applyNumberFormat="1" applyFont="1" applyFill="1" applyBorder="1" applyAlignment="1">
      <alignment vertical="center"/>
    </xf>
    <xf numFmtId="14" fontId="21" fillId="0" borderId="37" xfId="0" applyNumberFormat="1" applyFont="1" applyBorder="1" applyAlignment="1">
      <alignment horizontal="center" vertical="center"/>
    </xf>
    <xf numFmtId="0" fontId="0" fillId="0" borderId="37" xfId="0" applyFont="1" applyBorder="1" applyAlignment="1">
      <alignment vertical="center"/>
    </xf>
    <xf numFmtId="0" fontId="0" fillId="0" borderId="37" xfId="0" applyFont="1" applyBorder="1" applyAlignment="1">
      <alignment vertical="center" shrinkToFit="1"/>
    </xf>
    <xf numFmtId="0" fontId="0" fillId="0" borderId="37" xfId="0" applyFont="1" applyBorder="1" applyAlignment="1">
      <alignment horizontal="center" vertical="center"/>
    </xf>
    <xf numFmtId="0" fontId="0" fillId="0" borderId="37" xfId="0" applyFont="1" applyBorder="1" applyAlignment="1">
      <alignment horizontal="left" vertical="center"/>
    </xf>
    <xf numFmtId="177" fontId="0" fillId="33" borderId="38" xfId="0" applyNumberFormat="1" applyFont="1" applyFill="1" applyBorder="1" applyAlignment="1">
      <alignment vertical="center"/>
    </xf>
    <xf numFmtId="178" fontId="0" fillId="33" borderId="39" xfId="0" applyNumberFormat="1" applyFont="1" applyFill="1" applyBorder="1" applyAlignment="1">
      <alignment horizontal="right" vertical="center"/>
    </xf>
    <xf numFmtId="179" fontId="0" fillId="33" borderId="40" xfId="0" applyNumberFormat="1" applyFont="1" applyFill="1" applyBorder="1" applyAlignment="1">
      <alignment horizontal="right" vertical="center"/>
    </xf>
    <xf numFmtId="0" fontId="0" fillId="0" borderId="71" xfId="0" applyNumberFormat="1" applyFont="1" applyFill="1" applyBorder="1" applyAlignment="1">
      <alignment horizontal="center" vertical="center"/>
    </xf>
    <xf numFmtId="0" fontId="0" fillId="0" borderId="37"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0" fillId="33" borderId="40" xfId="0" applyNumberFormat="1" applyFont="1" applyFill="1" applyBorder="1" applyAlignment="1">
      <alignment horizontal="center" vertical="center"/>
    </xf>
    <xf numFmtId="0" fontId="0" fillId="0" borderId="37" xfId="0" applyFont="1" applyBorder="1" applyAlignment="1">
      <alignment horizontal="left" vertical="center"/>
    </xf>
    <xf numFmtId="0" fontId="0" fillId="0" borderId="37" xfId="0" applyBorder="1" applyAlignment="1">
      <alignment vertical="center"/>
    </xf>
    <xf numFmtId="0" fontId="0" fillId="37" borderId="58"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3" borderId="70" xfId="0" applyNumberFormat="1" applyFont="1" applyFill="1" applyBorder="1" applyAlignment="1">
      <alignment horizontal="center" vertical="center"/>
    </xf>
    <xf numFmtId="0" fontId="0" fillId="33" borderId="39" xfId="0" applyNumberFormat="1" applyFont="1" applyFill="1" applyBorder="1" applyAlignment="1">
      <alignment horizontal="center" vertical="center"/>
    </xf>
    <xf numFmtId="0" fontId="0" fillId="37" borderId="60" xfId="0" applyFont="1" applyFill="1" applyBorder="1" applyAlignment="1">
      <alignment horizontal="center" vertical="center"/>
    </xf>
    <xf numFmtId="31" fontId="0" fillId="0" borderId="40" xfId="0" applyNumberFormat="1" applyFont="1" applyBorder="1" applyAlignment="1">
      <alignment horizontal="center" vertical="center"/>
    </xf>
    <xf numFmtId="0" fontId="0" fillId="37" borderId="61" xfId="0" applyFont="1" applyFill="1" applyBorder="1" applyAlignment="1">
      <alignment horizontal="center" vertical="center" wrapText="1"/>
    </xf>
    <xf numFmtId="0" fontId="0" fillId="37" borderId="72" xfId="0" applyFont="1" applyFill="1" applyBorder="1" applyAlignment="1">
      <alignment horizontal="center" vertical="center" wrapText="1"/>
    </xf>
    <xf numFmtId="180" fontId="0" fillId="37" borderId="65" xfId="0" applyNumberFormat="1" applyFont="1" applyFill="1" applyBorder="1" applyAlignment="1">
      <alignment horizontal="center" vertical="center"/>
    </xf>
    <xf numFmtId="180" fontId="0" fillId="37" borderId="68" xfId="0" applyNumberFormat="1" applyFont="1" applyFill="1" applyBorder="1" applyAlignment="1">
      <alignment horizontal="center" vertical="center"/>
    </xf>
    <xf numFmtId="180" fontId="0" fillId="37" borderId="73" xfId="0" applyNumberFormat="1" applyFont="1" applyFill="1" applyBorder="1" applyAlignment="1">
      <alignment horizontal="center" vertical="center"/>
    </xf>
    <xf numFmtId="180" fontId="0" fillId="37" borderId="74" xfId="0" applyNumberFormat="1" applyFont="1" applyFill="1" applyBorder="1" applyAlignment="1">
      <alignment horizontal="center" vertical="center"/>
    </xf>
    <xf numFmtId="180" fontId="0" fillId="37" borderId="71" xfId="0" applyNumberFormat="1" applyFont="1" applyFill="1" applyBorder="1" applyAlignment="1">
      <alignment horizontal="center" vertical="center"/>
    </xf>
    <xf numFmtId="180" fontId="0" fillId="37" borderId="75" xfId="0" applyNumberFormat="1" applyFont="1" applyFill="1" applyBorder="1" applyAlignment="1">
      <alignment horizontal="center" vertical="center"/>
    </xf>
    <xf numFmtId="0" fontId="0" fillId="37" borderId="66" xfId="0" applyFont="1" applyFill="1" applyBorder="1" applyAlignment="1">
      <alignment horizontal="center" vertical="center"/>
    </xf>
    <xf numFmtId="0" fontId="0" fillId="37" borderId="63" xfId="0" applyFont="1" applyFill="1" applyBorder="1" applyAlignment="1">
      <alignment horizontal="left" vertical="center"/>
    </xf>
    <xf numFmtId="177" fontId="0" fillId="33" borderId="48" xfId="0" applyNumberFormat="1" applyFont="1" applyFill="1" applyBorder="1" applyAlignment="1">
      <alignment horizontal="center" vertical="center"/>
    </xf>
    <xf numFmtId="177" fontId="0" fillId="33" borderId="37" xfId="0" applyNumberFormat="1" applyFont="1" applyFill="1" applyBorder="1" applyAlignment="1">
      <alignment horizontal="center" vertical="center"/>
    </xf>
    <xf numFmtId="0" fontId="77" fillId="37" borderId="57" xfId="0" applyFont="1" applyFill="1" applyBorder="1" applyAlignment="1">
      <alignment vertical="center"/>
    </xf>
    <xf numFmtId="0" fontId="77" fillId="37" borderId="57" xfId="0" applyFont="1" applyFill="1" applyBorder="1" applyAlignment="1">
      <alignment horizontal="left" vertical="center"/>
    </xf>
    <xf numFmtId="0" fontId="77" fillId="37" borderId="57" xfId="0" applyFont="1" applyFill="1" applyBorder="1" applyAlignment="1">
      <alignment horizontal="center" vertical="center"/>
    </xf>
    <xf numFmtId="55" fontId="77" fillId="37" borderId="57" xfId="0" applyNumberFormat="1" applyFont="1" applyFill="1" applyBorder="1" applyAlignment="1">
      <alignment horizontal="center" vertical="center"/>
    </xf>
    <xf numFmtId="178" fontId="77" fillId="37" borderId="76" xfId="0" applyNumberFormat="1" applyFont="1" applyFill="1" applyBorder="1" applyAlignment="1">
      <alignment horizontal="center" vertical="center"/>
    </xf>
    <xf numFmtId="0" fontId="77" fillId="37" borderId="63" xfId="0" applyFont="1" applyFill="1" applyBorder="1" applyAlignment="1">
      <alignment horizontal="left" vertical="center"/>
    </xf>
    <xf numFmtId="0" fontId="77" fillId="37" borderId="63" xfId="0" applyFont="1" applyFill="1" applyBorder="1" applyAlignment="1">
      <alignment horizontal="center" vertical="center"/>
    </xf>
    <xf numFmtId="177" fontId="77" fillId="37" borderId="63" xfId="0" applyNumberFormat="1" applyFont="1" applyFill="1" applyBorder="1" applyAlignment="1">
      <alignment horizontal="center" vertical="center"/>
    </xf>
    <xf numFmtId="178" fontId="77" fillId="37" borderId="66" xfId="0" applyNumberFormat="1" applyFont="1" applyFill="1" applyBorder="1" applyAlignment="1">
      <alignment horizontal="center" vertical="center"/>
    </xf>
    <xf numFmtId="177" fontId="0" fillId="0" borderId="0" xfId="0" applyNumberFormat="1" applyAlignment="1">
      <alignment horizontal="center"/>
    </xf>
    <xf numFmtId="178" fontId="0" fillId="0" borderId="0" xfId="0" applyNumberFormat="1" applyAlignment="1">
      <alignment horizontal="center"/>
    </xf>
    <xf numFmtId="179" fontId="0" fillId="0" borderId="0" xfId="0" applyNumberFormat="1" applyAlignment="1">
      <alignment horizontal="left"/>
    </xf>
    <xf numFmtId="0" fontId="0" fillId="0" borderId="48" xfId="0" applyBorder="1" applyAlignment="1">
      <alignment vertical="center" shrinkToFit="1"/>
    </xf>
    <xf numFmtId="0" fontId="0" fillId="0" borderId="48" xfId="0" applyBorder="1" applyAlignment="1">
      <alignment horizontal="center" vertical="center"/>
    </xf>
    <xf numFmtId="0" fontId="0" fillId="33" borderId="55" xfId="0" applyNumberFormat="1" applyFill="1" applyBorder="1" applyAlignment="1">
      <alignment horizontal="center" vertical="center"/>
    </xf>
    <xf numFmtId="0" fontId="0" fillId="0" borderId="73" xfId="0" applyNumberFormat="1" applyFill="1" applyBorder="1" applyAlignment="1">
      <alignment horizontal="center" vertical="center"/>
    </xf>
    <xf numFmtId="0" fontId="0" fillId="0" borderId="48" xfId="0" applyNumberFormat="1" applyFill="1" applyBorder="1" applyAlignment="1">
      <alignment horizontal="center" vertical="center"/>
    </xf>
    <xf numFmtId="31" fontId="0" fillId="0" borderId="55" xfId="0" applyNumberFormat="1" applyBorder="1" applyAlignment="1">
      <alignment horizontal="center" vertical="center"/>
    </xf>
    <xf numFmtId="0" fontId="0" fillId="0" borderId="0" xfId="0" applyAlignment="1">
      <alignment horizontal="left" vertical="center"/>
    </xf>
    <xf numFmtId="0" fontId="0" fillId="37" borderId="63" xfId="0" applyFill="1" applyBorder="1" applyAlignment="1">
      <alignment horizontal="center" vertical="center" wrapText="1"/>
    </xf>
    <xf numFmtId="0" fontId="0" fillId="37" borderId="48" xfId="0" applyNumberFormat="1" applyFont="1" applyFill="1" applyBorder="1" applyAlignment="1">
      <alignment horizontal="center" vertical="center"/>
    </xf>
    <xf numFmtId="0" fontId="0" fillId="37" borderId="48" xfId="0" applyNumberFormat="1" applyFont="1" applyFill="1" applyBorder="1" applyAlignment="1">
      <alignment horizontal="left" vertical="center"/>
    </xf>
    <xf numFmtId="0" fontId="0" fillId="37" borderId="37" xfId="0" applyNumberFormat="1" applyFont="1" applyFill="1" applyBorder="1" applyAlignment="1">
      <alignment horizontal="center" vertical="center"/>
    </xf>
    <xf numFmtId="0" fontId="0" fillId="37" borderId="37" xfId="0" applyNumberFormat="1" applyFont="1" applyFill="1" applyBorder="1" applyAlignment="1">
      <alignment horizontal="left" vertical="center"/>
    </xf>
    <xf numFmtId="0" fontId="0" fillId="37" borderId="0" xfId="0" applyFill="1" applyAlignment="1">
      <alignment vertical="center"/>
    </xf>
    <xf numFmtId="0" fontId="21" fillId="36" borderId="48" xfId="0" applyNumberFormat="1" applyFont="1" applyFill="1" applyBorder="1" applyAlignment="1">
      <alignment horizontal="left" vertical="center"/>
    </xf>
    <xf numFmtId="177" fontId="3" fillId="0" borderId="12" xfId="0" applyNumberFormat="1" applyFont="1" applyBorder="1" applyAlignment="1">
      <alignment vertical="center" shrinkToFit="1"/>
    </xf>
    <xf numFmtId="0" fontId="0" fillId="0" borderId="37" xfId="0" applyFont="1" applyBorder="1" applyAlignment="1">
      <alignment vertical="center"/>
    </xf>
    <xf numFmtId="0" fontId="0" fillId="0" borderId="37" xfId="0" applyFont="1" applyBorder="1" applyAlignment="1">
      <alignment horizontal="center" vertical="center"/>
    </xf>
    <xf numFmtId="31" fontId="0" fillId="0" borderId="40" xfId="0" applyNumberFormat="1" applyFont="1" applyBorder="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center"/>
    </xf>
    <xf numFmtId="0" fontId="5" fillId="0" borderId="0" xfId="0" applyFont="1" applyAlignment="1">
      <alignment horizontal="left" vertical="top" wrapText="1"/>
    </xf>
    <xf numFmtId="0" fontId="14" fillId="0" borderId="0" xfId="0" applyFont="1" applyBorder="1" applyAlignment="1">
      <alignment horizontal="left"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181" fontId="3" fillId="0" borderId="13" xfId="0" applyNumberFormat="1" applyFont="1" applyBorder="1" applyAlignment="1">
      <alignment horizontal="center" vertical="center"/>
    </xf>
    <xf numFmtId="0" fontId="0" fillId="0" borderId="77" xfId="0" applyFont="1" applyBorder="1" applyAlignment="1">
      <alignment horizontal="center" vertical="center"/>
    </xf>
    <xf numFmtId="0" fontId="0" fillId="0" borderId="78" xfId="0" applyBorder="1" applyAlignment="1">
      <alignment horizontal="center"/>
    </xf>
    <xf numFmtId="0" fontId="0" fillId="0" borderId="23" xfId="0" applyBorder="1" applyAlignment="1">
      <alignment horizont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3" fillId="0" borderId="78"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82" xfId="0" applyNumberFormat="1" applyFont="1" applyBorder="1" applyAlignment="1">
      <alignment horizontal="center" vertical="center" wrapText="1"/>
    </xf>
    <xf numFmtId="0" fontId="0" fillId="0" borderId="83" xfId="0" applyBorder="1" applyAlignment="1">
      <alignment horizontal="right" vertical="center"/>
    </xf>
    <xf numFmtId="0" fontId="0" fillId="0" borderId="12" xfId="0" applyBorder="1" applyAlignment="1">
      <alignment horizontal="right" vertical="center"/>
    </xf>
    <xf numFmtId="176" fontId="0" fillId="35" borderId="84" xfId="0" applyNumberFormat="1" applyFill="1" applyBorder="1" applyAlignment="1">
      <alignment horizontal="right" vertical="center"/>
    </xf>
    <xf numFmtId="176" fontId="0" fillId="35" borderId="85" xfId="0" applyNumberFormat="1" applyFill="1" applyBorder="1" applyAlignment="1">
      <alignment horizontal="right" vertical="center"/>
    </xf>
    <xf numFmtId="0" fontId="0" fillId="35" borderId="86" xfId="0" applyFill="1" applyBorder="1" applyAlignment="1">
      <alignment horizontal="center" vertical="center"/>
    </xf>
    <xf numFmtId="0" fontId="0" fillId="35" borderId="84" xfId="0" applyFill="1" applyBorder="1" applyAlignment="1">
      <alignment horizontal="center" vertical="center"/>
    </xf>
    <xf numFmtId="0" fontId="0" fillId="35" borderId="87" xfId="0" applyFill="1" applyBorder="1" applyAlignment="1">
      <alignment horizontal="center" vertical="center"/>
    </xf>
    <xf numFmtId="0" fontId="0" fillId="35" borderId="85" xfId="0" applyFill="1" applyBorder="1" applyAlignment="1">
      <alignment horizontal="center" vertical="center"/>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3" fillId="0" borderId="2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90"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19" xfId="0" applyNumberFormat="1" applyFont="1" applyBorder="1" applyAlignment="1">
      <alignment horizontal="left" vertical="center"/>
    </xf>
    <xf numFmtId="0" fontId="26" fillId="39" borderId="91" xfId="0" applyFont="1" applyFill="1" applyBorder="1" applyAlignment="1">
      <alignment horizontal="center" vertical="center"/>
    </xf>
    <xf numFmtId="0" fontId="26" fillId="39" borderId="92" xfId="0" applyFont="1" applyFill="1" applyBorder="1" applyAlignment="1">
      <alignment horizontal="center" vertical="center"/>
    </xf>
    <xf numFmtId="0" fontId="26" fillId="39" borderId="93" xfId="0" applyFont="1" applyFill="1" applyBorder="1" applyAlignment="1">
      <alignment horizontal="center" vertical="center"/>
    </xf>
    <xf numFmtId="0" fontId="3" fillId="0" borderId="94" xfId="0" applyNumberFormat="1" applyFont="1" applyBorder="1" applyAlignment="1">
      <alignment horizontal="center" vertical="center" shrinkToFit="1"/>
    </xf>
    <xf numFmtId="0" fontId="3" fillId="0" borderId="47" xfId="0" applyNumberFormat="1" applyFont="1" applyBorder="1" applyAlignment="1">
      <alignment horizontal="center" vertical="center" shrinkToFit="1"/>
    </xf>
    <xf numFmtId="0" fontId="20" fillId="0" borderId="95" xfId="0" applyFont="1" applyBorder="1" applyAlignment="1">
      <alignment horizontal="center" vertical="center"/>
    </xf>
    <xf numFmtId="0" fontId="3" fillId="0" borderId="17" xfId="0" applyFont="1" applyBorder="1" applyAlignment="1">
      <alignment horizontal="center" vertical="center"/>
    </xf>
    <xf numFmtId="177" fontId="3" fillId="0" borderId="94" xfId="0" applyNumberFormat="1" applyFont="1" applyBorder="1" applyAlignment="1">
      <alignment horizontal="center" vertical="center" shrinkToFit="1"/>
    </xf>
    <xf numFmtId="177" fontId="3" fillId="0" borderId="47" xfId="0" applyNumberFormat="1" applyFont="1" applyBorder="1" applyAlignment="1">
      <alignment horizontal="center" vertical="center" shrinkToFit="1"/>
    </xf>
    <xf numFmtId="0" fontId="3" fillId="0" borderId="0" xfId="0" applyFont="1" applyAlignment="1">
      <alignment horizontal="center"/>
    </xf>
    <xf numFmtId="0" fontId="3" fillId="0" borderId="0" xfId="0" applyFont="1" applyAlignment="1">
      <alignment horizontal="left"/>
    </xf>
    <xf numFmtId="178" fontId="3" fillId="0" borderId="18" xfId="0" applyNumberFormat="1" applyFont="1" applyBorder="1" applyAlignment="1">
      <alignment horizontal="center" vertical="center" shrinkToFit="1"/>
    </xf>
    <xf numFmtId="178" fontId="3" fillId="0" borderId="14" xfId="0" applyNumberFormat="1" applyFont="1" applyBorder="1" applyAlignment="1">
      <alignment horizontal="center" vertical="center" shrinkToFi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9" fontId="7" fillId="0" borderId="0" xfId="0" applyNumberFormat="1" applyFont="1" applyAlignment="1">
      <alignment horizontal="left" vertical="top" wrapText="1"/>
    </xf>
    <xf numFmtId="49" fontId="7" fillId="0" borderId="0" xfId="0" applyNumberFormat="1" applyFont="1" applyAlignment="1">
      <alignment horizontal="left" vertical="top"/>
    </xf>
    <xf numFmtId="0" fontId="0" fillId="0" borderId="50" xfId="0" applyFont="1" applyBorder="1" applyAlignment="1">
      <alignment horizontal="center"/>
    </xf>
    <xf numFmtId="0" fontId="0" fillId="0" borderId="81" xfId="0" applyFont="1" applyBorder="1" applyAlignment="1">
      <alignment horizontal="center"/>
    </xf>
    <xf numFmtId="0" fontId="3" fillId="0" borderId="18"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0" fillId="35" borderId="80" xfId="0" applyFill="1" applyBorder="1" applyAlignment="1">
      <alignment vertical="center"/>
    </xf>
    <xf numFmtId="0" fontId="0" fillId="35" borderId="96" xfId="0" applyFill="1" applyBorder="1" applyAlignment="1">
      <alignment vertical="center"/>
    </xf>
    <xf numFmtId="0" fontId="3" fillId="0" borderId="2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90"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9" xfId="0" applyNumberFormat="1" applyFont="1" applyBorder="1" applyAlignment="1">
      <alignment horizontal="left" vertical="center" wrapText="1"/>
    </xf>
    <xf numFmtId="0" fontId="3" fillId="0" borderId="10" xfId="0" applyNumberFormat="1" applyFont="1" applyBorder="1" applyAlignment="1">
      <alignment horizontal="center" vertical="center"/>
    </xf>
    <xf numFmtId="0" fontId="3" fillId="0" borderId="15" xfId="0" applyNumberFormat="1" applyFont="1" applyBorder="1" applyAlignment="1">
      <alignment horizontal="center" vertical="center"/>
    </xf>
    <xf numFmtId="178" fontId="3" fillId="0" borderId="20" xfId="0" applyNumberFormat="1" applyFont="1" applyBorder="1" applyAlignment="1">
      <alignment horizontal="left" vertical="center"/>
    </xf>
    <xf numFmtId="0" fontId="10" fillId="0" borderId="97" xfId="0" applyFont="1" applyBorder="1" applyAlignment="1">
      <alignment horizontal="center" vertical="center"/>
    </xf>
    <xf numFmtId="0" fontId="10" fillId="0" borderId="95" xfId="0" applyFont="1" applyBorder="1" applyAlignment="1">
      <alignment horizontal="center" vertical="center"/>
    </xf>
    <xf numFmtId="0" fontId="3" fillId="0" borderId="98" xfId="0" applyFont="1" applyBorder="1" applyAlignment="1">
      <alignment horizontal="center" vertical="center"/>
    </xf>
    <xf numFmtId="0" fontId="0" fillId="0" borderId="99" xfId="0" applyFont="1" applyBorder="1" applyAlignment="1">
      <alignment horizontal="center" vertical="center"/>
    </xf>
    <xf numFmtId="0" fontId="8" fillId="0" borderId="0" xfId="0" applyFont="1" applyBorder="1" applyAlignment="1">
      <alignment horizontal="left" wrapText="1"/>
    </xf>
    <xf numFmtId="176" fontId="0" fillId="35" borderId="100" xfId="0" applyNumberFormat="1" applyFill="1" applyBorder="1" applyAlignment="1">
      <alignment horizontal="right" vertical="center"/>
    </xf>
    <xf numFmtId="0" fontId="7" fillId="0" borderId="83" xfId="0" applyFont="1" applyBorder="1" applyAlignment="1">
      <alignment horizontal="center" vertical="center"/>
    </xf>
    <xf numFmtId="0" fontId="7" fillId="0" borderId="101" xfId="0" applyFont="1" applyBorder="1" applyAlignment="1">
      <alignment horizontal="center" vertical="center"/>
    </xf>
    <xf numFmtId="0" fontId="7" fillId="0" borderId="11" xfId="0" applyFont="1" applyBorder="1" applyAlignment="1">
      <alignment horizontal="center" vertical="center"/>
    </xf>
    <xf numFmtId="0" fontId="0" fillId="0" borderId="31" xfId="0" applyBorder="1" applyAlignment="1">
      <alignment horizontal="center" vertical="center"/>
    </xf>
    <xf numFmtId="0" fontId="0" fillId="0" borderId="10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178" fontId="3" fillId="0" borderId="94"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49" xfId="0" applyNumberFormat="1" applyFont="1" applyBorder="1" applyAlignment="1">
      <alignment horizontal="center" vertical="center"/>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0" fillId="0" borderId="103" xfId="0" applyBorder="1" applyAlignment="1">
      <alignment horizontal="right" vertical="center"/>
    </xf>
    <xf numFmtId="0" fontId="0" fillId="35" borderId="104" xfId="0" applyFill="1" applyBorder="1" applyAlignment="1">
      <alignment horizontal="center" vertical="center"/>
    </xf>
    <xf numFmtId="0" fontId="0" fillId="35" borderId="100" xfId="0" applyFill="1" applyBorder="1" applyAlignment="1">
      <alignment horizontal="center" vertical="center"/>
    </xf>
    <xf numFmtId="0" fontId="0" fillId="35" borderId="105" xfId="0" applyFill="1" applyBorder="1" applyAlignment="1">
      <alignment horizontal="center" vertical="center"/>
    </xf>
    <xf numFmtId="0" fontId="0" fillId="35" borderId="80" xfId="0" applyFill="1" applyBorder="1" applyAlignment="1">
      <alignment horizontal="center" vertical="center"/>
    </xf>
    <xf numFmtId="0" fontId="0" fillId="35" borderId="96" xfId="0" applyFill="1" applyBorder="1" applyAlignment="1">
      <alignment horizontal="center" vertical="center"/>
    </xf>
    <xf numFmtId="0" fontId="10" fillId="0" borderId="0" xfId="0" applyFont="1" applyAlignment="1">
      <alignment horizontal="left"/>
    </xf>
    <xf numFmtId="0" fontId="0" fillId="0" borderId="52" xfId="0" applyBorder="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52" xfId="0" applyBorder="1" applyAlignment="1">
      <alignment horizontal="center" vertical="center" wrapText="1"/>
    </xf>
    <xf numFmtId="0" fontId="0" fillId="0" borderId="52" xfId="0" applyBorder="1" applyAlignment="1">
      <alignment horizontal="center" vertical="center"/>
    </xf>
    <xf numFmtId="0" fontId="0" fillId="0" borderId="115" xfId="0"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xf>
    <xf numFmtId="0" fontId="0" fillId="0" borderId="116" xfId="0" applyBorder="1" applyAlignment="1">
      <alignment horizontal="center"/>
    </xf>
    <xf numFmtId="0" fontId="0" fillId="0" borderId="118" xfId="0" applyBorder="1" applyAlignment="1">
      <alignment horizontal="center" vertical="center" wrapText="1"/>
    </xf>
    <xf numFmtId="0" fontId="0" fillId="0" borderId="115" xfId="0" applyBorder="1" applyAlignment="1">
      <alignment horizontal="center" vertical="center"/>
    </xf>
    <xf numFmtId="0" fontId="0" fillId="0" borderId="119" xfId="0" applyBorder="1" applyAlignment="1">
      <alignment horizontal="center"/>
    </xf>
    <xf numFmtId="0" fontId="0" fillId="0" borderId="0" xfId="0" applyAlignment="1">
      <alignment horizontal="right"/>
    </xf>
    <xf numFmtId="0" fontId="0" fillId="0" borderId="0" xfId="0" applyAlignment="1">
      <alignment horizontal="center" vertical="center"/>
    </xf>
    <xf numFmtId="0" fontId="9" fillId="0" borderId="107" xfId="0" applyFont="1" applyBorder="1" applyAlignment="1">
      <alignment horizontal="center" vertical="center"/>
    </xf>
    <xf numFmtId="0" fontId="9" fillId="0" borderId="120" xfId="0" applyFont="1" applyBorder="1" applyAlignment="1">
      <alignment horizontal="center" vertical="center"/>
    </xf>
    <xf numFmtId="0" fontId="0" fillId="0" borderId="121" xfId="0" applyBorder="1" applyAlignment="1">
      <alignment horizontal="center"/>
    </xf>
    <xf numFmtId="0" fontId="0" fillId="0" borderId="122" xfId="0" applyBorder="1" applyAlignment="1">
      <alignment horizontal="center"/>
    </xf>
    <xf numFmtId="0" fontId="0" fillId="0" borderId="10" xfId="0" applyBorder="1" applyAlignment="1">
      <alignment horizontal="center"/>
    </xf>
    <xf numFmtId="0" fontId="0" fillId="0" borderId="9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0" fontId="0" fillId="0" borderId="115"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0" fontId="0" fillId="0" borderId="104" xfId="0" applyBorder="1" applyAlignment="1">
      <alignment horizontal="center"/>
    </xf>
    <xf numFmtId="0" fontId="0" fillId="0" borderId="31" xfId="0" applyBorder="1" applyAlignment="1">
      <alignment horizontal="center"/>
    </xf>
    <xf numFmtId="0" fontId="8" fillId="0" borderId="52" xfId="0" applyFont="1" applyBorder="1" applyAlignment="1">
      <alignment horizontal="center" vertical="center"/>
    </xf>
    <xf numFmtId="0" fontId="15" fillId="0" borderId="104" xfId="0" applyFont="1" applyBorder="1" applyAlignment="1">
      <alignment horizontal="center" vertical="center"/>
    </xf>
    <xf numFmtId="0" fontId="15" fillId="0" borderId="31" xfId="0" applyFont="1" applyBorder="1" applyAlignment="1">
      <alignment horizontal="center" vertical="center"/>
    </xf>
    <xf numFmtId="0" fontId="15" fillId="0" borderId="100" xfId="0" applyFont="1" applyBorder="1" applyAlignment="1">
      <alignment horizontal="center"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8" fillId="0" borderId="117" xfId="0" applyFont="1" applyBorder="1" applyAlignment="1">
      <alignment horizontal="center" vertical="center" wrapText="1"/>
    </xf>
    <xf numFmtId="0" fontId="8" fillId="0" borderId="126" xfId="0" applyFont="1" applyBorder="1" applyAlignment="1">
      <alignment horizontal="center" vertical="center"/>
    </xf>
    <xf numFmtId="0" fontId="0" fillId="0" borderId="127" xfId="0" applyBorder="1" applyAlignment="1">
      <alignment horizontal="center"/>
    </xf>
    <xf numFmtId="0" fontId="0" fillId="0" borderId="128" xfId="0" applyBorder="1" applyAlignment="1">
      <alignment horizontal="center"/>
    </xf>
    <xf numFmtId="0" fontId="0" fillId="0" borderId="120" xfId="0" applyBorder="1" applyAlignment="1">
      <alignment horizont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0" fillId="0" borderId="100" xfId="0" applyBorder="1" applyAlignment="1">
      <alignment horizontal="center"/>
    </xf>
    <xf numFmtId="0" fontId="0" fillId="0" borderId="125"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0" fontId="0" fillId="0" borderId="132"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0" fillId="0" borderId="135" xfId="0" applyBorder="1" applyAlignment="1">
      <alignment horizontal="center"/>
    </xf>
    <xf numFmtId="0" fontId="0" fillId="0" borderId="136" xfId="0" applyBorder="1" applyAlignment="1">
      <alignment horizontal="center"/>
    </xf>
    <xf numFmtId="0" fontId="14" fillId="0" borderId="0" xfId="0" applyFont="1" applyAlignment="1">
      <alignment horizontal="right"/>
    </xf>
    <xf numFmtId="0" fontId="14" fillId="0" borderId="0" xfId="0" applyFont="1" applyAlignment="1">
      <alignment horizontal="distributed"/>
    </xf>
    <xf numFmtId="0" fontId="8" fillId="0" borderId="137" xfId="0" applyFont="1" applyBorder="1" applyAlignment="1">
      <alignment horizontal="center" vertical="center"/>
    </xf>
    <xf numFmtId="0" fontId="8" fillId="0" borderId="32"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07" xfId="0" applyFont="1" applyBorder="1" applyAlignment="1">
      <alignment horizontal="center" vertical="center"/>
    </xf>
    <xf numFmtId="0" fontId="8" fillId="0" borderId="17" xfId="0" applyFont="1" applyBorder="1" applyAlignment="1">
      <alignment horizontal="center" vertical="center"/>
    </xf>
    <xf numFmtId="0" fontId="8" fillId="0" borderId="108" xfId="0" applyFont="1" applyBorder="1" applyAlignment="1">
      <alignment horizontal="center" vertical="center"/>
    </xf>
    <xf numFmtId="0" fontId="8" fillId="0" borderId="33"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04" xfId="0" applyFont="1" applyBorder="1" applyAlignment="1">
      <alignment horizontal="center" vertical="center"/>
    </xf>
    <xf numFmtId="0" fontId="8" fillId="0" borderId="31" xfId="0" applyFont="1" applyBorder="1" applyAlignment="1">
      <alignment horizontal="center" vertical="center"/>
    </xf>
    <xf numFmtId="0" fontId="8" fillId="0" borderId="110" xfId="0" applyFont="1" applyBorder="1" applyAlignment="1">
      <alignment horizontal="center" vertical="center"/>
    </xf>
    <xf numFmtId="0" fontId="8" fillId="0" borderId="109" xfId="0" applyFont="1" applyBorder="1" applyAlignment="1">
      <alignment horizontal="center" vertical="center"/>
    </xf>
    <xf numFmtId="0" fontId="8" fillId="0" borderId="34" xfId="0" applyFont="1" applyBorder="1" applyAlignment="1">
      <alignment horizontal="center" vertical="center"/>
    </xf>
    <xf numFmtId="0" fontId="0" fillId="0" borderId="143" xfId="0" applyBorder="1" applyAlignment="1">
      <alignment horizontal="center"/>
    </xf>
    <xf numFmtId="0" fontId="13" fillId="0" borderId="0" xfId="0" applyFont="1" applyAlignment="1">
      <alignment horizontal="center"/>
    </xf>
    <xf numFmtId="0" fontId="6" fillId="0" borderId="52" xfId="0" applyFont="1" applyBorder="1" applyAlignment="1">
      <alignment horizontal="center" vertical="center" wrapText="1"/>
    </xf>
    <xf numFmtId="0" fontId="15" fillId="0" borderId="98" xfId="0" applyFont="1" applyBorder="1" applyAlignment="1">
      <alignment horizontal="right" vertical="center"/>
    </xf>
    <xf numFmtId="0" fontId="15" fillId="0" borderId="17" xfId="0" applyFont="1" applyBorder="1" applyAlignment="1">
      <alignment horizontal="right" vertical="center"/>
    </xf>
    <xf numFmtId="0" fontId="15" fillId="0" borderId="120" xfId="0" applyFont="1" applyBorder="1" applyAlignment="1">
      <alignment horizontal="right" vertical="center"/>
    </xf>
    <xf numFmtId="0" fontId="15" fillId="0" borderId="117" xfId="0" applyFont="1" applyBorder="1" applyAlignment="1">
      <alignment horizontal="center" vertical="center" shrinkToFit="1"/>
    </xf>
    <xf numFmtId="0" fontId="15" fillId="0" borderId="116" xfId="0" applyFont="1" applyBorder="1" applyAlignment="1">
      <alignment horizontal="center" vertical="center" shrinkToFit="1"/>
    </xf>
    <xf numFmtId="0" fontId="0" fillId="0" borderId="31" xfId="0" applyBorder="1" applyAlignment="1">
      <alignment horizontal="left" wrapText="1"/>
    </xf>
    <xf numFmtId="0" fontId="0" fillId="0" borderId="0" xfId="0" applyBorder="1" applyAlignment="1">
      <alignment horizontal="left" wrapText="1"/>
    </xf>
    <xf numFmtId="0" fontId="8" fillId="0" borderId="144" xfId="0" applyFont="1" applyBorder="1" applyAlignment="1">
      <alignment horizontal="center" vertical="center"/>
    </xf>
    <xf numFmtId="0" fontId="15" fillId="0" borderId="98"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20" xfId="0" applyFont="1" applyBorder="1" applyAlignment="1">
      <alignment horizontal="center" vertical="center" shrinkToFit="1"/>
    </xf>
    <xf numFmtId="0" fontId="15" fillId="0" borderId="9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0" xfId="0" applyFont="1" applyBorder="1" applyAlignment="1">
      <alignment horizontal="center" vertical="center" wrapText="1"/>
    </xf>
    <xf numFmtId="0" fontId="0" fillId="0" borderId="36" xfId="0" applyBorder="1" applyAlignment="1">
      <alignment horizontal="left" vertical="center"/>
    </xf>
    <xf numFmtId="0" fontId="0" fillId="0" borderId="145" xfId="0" applyBorder="1" applyAlignment="1">
      <alignment horizontal="left" vertical="center"/>
    </xf>
    <xf numFmtId="0" fontId="0" fillId="0" borderId="135" xfId="0" applyBorder="1" applyAlignment="1">
      <alignment horizontal="center" vertical="center"/>
    </xf>
    <xf numFmtId="0" fontId="0" fillId="0" borderId="143"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3" fillId="0" borderId="83" xfId="0" applyFont="1" applyBorder="1" applyAlignment="1">
      <alignment horizontal="center"/>
    </xf>
    <xf numFmtId="0" fontId="3" fillId="0" borderId="10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25" xfId="0" applyBorder="1" applyAlignment="1">
      <alignment horizontal="center"/>
    </xf>
    <xf numFmtId="0" fontId="0" fillId="0" borderId="18" xfId="0"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9" fillId="0" borderId="105" xfId="0" applyFont="1" applyBorder="1" applyAlignment="1">
      <alignment horizontal="center"/>
    </xf>
    <xf numFmtId="0" fontId="9" fillId="0" borderId="80" xfId="0" applyFont="1" applyBorder="1" applyAlignment="1">
      <alignment horizontal="center"/>
    </xf>
    <xf numFmtId="0" fontId="9" fillId="0" borderId="96" xfId="0" applyFont="1" applyBorder="1" applyAlignment="1">
      <alignment horizont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9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7" fillId="0" borderId="107" xfId="0" applyFont="1" applyBorder="1" applyAlignment="1">
      <alignment horizontal="center"/>
    </xf>
    <xf numFmtId="0" fontId="7" fillId="0" borderId="22" xfId="0" applyFont="1" applyBorder="1" applyAlignment="1">
      <alignment horizontal="center"/>
    </xf>
    <xf numFmtId="0" fontId="7" fillId="0" borderId="146" xfId="0" applyFont="1" applyBorder="1" applyAlignment="1">
      <alignment horizontal="center"/>
    </xf>
    <xf numFmtId="0" fontId="7" fillId="0" borderId="23" xfId="0" applyFont="1" applyBorder="1" applyAlignment="1">
      <alignment horizontal="center"/>
    </xf>
    <xf numFmtId="0" fontId="7" fillId="0" borderId="79" xfId="0" applyFont="1" applyBorder="1" applyAlignment="1">
      <alignment horizontal="center"/>
    </xf>
    <xf numFmtId="0" fontId="7" fillId="0" borderId="81" xfId="0" applyFont="1" applyBorder="1" applyAlignment="1">
      <alignment horizontal="center"/>
    </xf>
    <xf numFmtId="0" fontId="8" fillId="0" borderId="105" xfId="0" applyFont="1" applyBorder="1" applyAlignment="1">
      <alignment horizontal="center"/>
    </xf>
    <xf numFmtId="0" fontId="8" fillId="0" borderId="80" xfId="0" applyFont="1" applyBorder="1" applyAlignment="1">
      <alignment horizontal="center"/>
    </xf>
    <xf numFmtId="0" fontId="8" fillId="0" borderId="96" xfId="0" applyFont="1" applyBorder="1" applyAlignment="1">
      <alignment horizontal="center"/>
    </xf>
    <xf numFmtId="0" fontId="0" fillId="0" borderId="99" xfId="0" applyFont="1" applyBorder="1" applyAlignment="1">
      <alignment horizontal="center"/>
    </xf>
    <xf numFmtId="0" fontId="0" fillId="0" borderId="77" xfId="0" applyFont="1" applyBorder="1" applyAlignment="1">
      <alignment horizontal="center"/>
    </xf>
    <xf numFmtId="0" fontId="0" fillId="0" borderId="15" xfId="0" applyBorder="1" applyAlignment="1">
      <alignment horizontal="center" vertical="center"/>
    </xf>
    <xf numFmtId="0" fontId="7" fillId="0" borderId="50" xfId="0" applyFont="1" applyBorder="1" applyAlignment="1">
      <alignment horizontal="center" vertical="center"/>
    </xf>
    <xf numFmtId="0" fontId="8" fillId="0" borderId="101" xfId="0" applyFont="1" applyBorder="1" applyAlignment="1">
      <alignment horizontal="left" wrapText="1"/>
    </xf>
    <xf numFmtId="0" fontId="3" fillId="0" borderId="0" xfId="0" applyFont="1" applyAlignment="1">
      <alignment horizontal="distributed"/>
    </xf>
    <xf numFmtId="0" fontId="10" fillId="0" borderId="104" xfId="0" applyFont="1" applyBorder="1" applyAlignment="1">
      <alignment horizontal="center" vertical="center"/>
    </xf>
    <xf numFmtId="0" fontId="10" fillId="0" borderId="31" xfId="0" applyFont="1" applyBorder="1" applyAlignment="1">
      <alignment horizontal="center" vertical="center"/>
    </xf>
    <xf numFmtId="0" fontId="10" fillId="0" borderId="87" xfId="0" applyFont="1" applyBorder="1" applyAlignment="1">
      <alignment horizontal="center" vertical="center"/>
    </xf>
    <xf numFmtId="0" fontId="10" fillId="0" borderId="13" xfId="0" applyFont="1" applyBorder="1" applyAlignment="1">
      <alignment horizontal="center" vertical="center"/>
    </xf>
    <xf numFmtId="0" fontId="0" fillId="0" borderId="103" xfId="0" applyFont="1" applyBorder="1" applyAlignment="1">
      <alignment horizontal="right" vertical="center"/>
    </xf>
    <xf numFmtId="0" fontId="0" fillId="0" borderId="100" xfId="0" applyBorder="1" applyAlignment="1">
      <alignment horizontal="right" vertical="center"/>
    </xf>
    <xf numFmtId="0" fontId="0" fillId="0" borderId="85" xfId="0" applyBorder="1" applyAlignment="1">
      <alignment horizontal="right" vertical="center"/>
    </xf>
    <xf numFmtId="0" fontId="3" fillId="0" borderId="94" xfId="0" applyFont="1" applyBorder="1" applyAlignment="1">
      <alignment horizontal="right"/>
    </xf>
    <xf numFmtId="0" fontId="7" fillId="0" borderId="47" xfId="0" applyFont="1" applyBorder="1" applyAlignment="1">
      <alignment horizontal="right"/>
    </xf>
    <xf numFmtId="0" fontId="7" fillId="0" borderId="49" xfId="0" applyFont="1" applyBorder="1" applyAlignment="1">
      <alignment horizontal="right"/>
    </xf>
    <xf numFmtId="0" fontId="0" fillId="0" borderId="80" xfId="0" applyFont="1" applyBorder="1" applyAlignment="1">
      <alignment horizontal="center"/>
    </xf>
    <xf numFmtId="0" fontId="7" fillId="0" borderId="94" xfId="0" applyFont="1" applyBorder="1" applyAlignment="1">
      <alignment horizontal="right"/>
    </xf>
    <xf numFmtId="0" fontId="0" fillId="0" borderId="35" xfId="0" applyBorder="1" applyAlignment="1">
      <alignment horizontal="center" vertical="center"/>
    </xf>
    <xf numFmtId="0" fontId="0" fillId="0" borderId="147"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35</xdr:row>
      <xdr:rowOff>323850</xdr:rowOff>
    </xdr:from>
    <xdr:to>
      <xdr:col>0</xdr:col>
      <xdr:colOff>485775</xdr:colOff>
      <xdr:row>35</xdr:row>
      <xdr:rowOff>638175</xdr:rowOff>
    </xdr:to>
    <xdr:sp>
      <xdr:nvSpPr>
        <xdr:cNvPr id="1" name="Rectangle 164"/>
        <xdr:cNvSpPr>
          <a:spLocks/>
        </xdr:cNvSpPr>
      </xdr:nvSpPr>
      <xdr:spPr>
        <a:xfrm>
          <a:off x="228600" y="8677275"/>
          <a:ext cx="257175" cy="314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0</xdr:col>
      <xdr:colOff>238125</xdr:colOff>
      <xdr:row>8</xdr:row>
      <xdr:rowOff>95250</xdr:rowOff>
    </xdr:from>
    <xdr:to>
      <xdr:col>9</xdr:col>
      <xdr:colOff>276225</xdr:colOff>
      <xdr:row>26</xdr:row>
      <xdr:rowOff>142875</xdr:rowOff>
    </xdr:to>
    <xdr:grpSp>
      <xdr:nvGrpSpPr>
        <xdr:cNvPr id="2" name="Group 259"/>
        <xdr:cNvGrpSpPr>
          <a:grpSpLocks/>
        </xdr:cNvGrpSpPr>
      </xdr:nvGrpSpPr>
      <xdr:grpSpPr>
        <a:xfrm>
          <a:off x="238125" y="3562350"/>
          <a:ext cx="5400675" cy="3133725"/>
          <a:chOff x="25" y="382"/>
          <a:chExt cx="567" cy="329"/>
        </a:xfrm>
        <a:solidFill>
          <a:srgbClr val="FFFFFF"/>
        </a:solidFill>
      </xdr:grpSpPr>
      <xdr:sp>
        <xdr:nvSpPr>
          <xdr:cNvPr id="3" name="Line 14"/>
          <xdr:cNvSpPr>
            <a:spLocks/>
          </xdr:cNvSpPr>
        </xdr:nvSpPr>
        <xdr:spPr>
          <a:xfrm flipV="1">
            <a:off x="82" y="527"/>
            <a:ext cx="410" cy="153"/>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7"/>
          <xdr:cNvSpPr>
            <a:spLocks/>
          </xdr:cNvSpPr>
        </xdr:nvSpPr>
        <xdr:spPr>
          <a:xfrm>
            <a:off x="25" y="639"/>
            <a:ext cx="130" cy="60"/>
          </a:xfrm>
          <a:prstGeom prst="cub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競技者</a:t>
            </a:r>
          </a:p>
        </xdr:txBody>
      </xdr:sp>
      <xdr:sp>
        <xdr:nvSpPr>
          <xdr:cNvPr id="5" name="AutoShape 40"/>
          <xdr:cNvSpPr>
            <a:spLocks/>
          </xdr:cNvSpPr>
        </xdr:nvSpPr>
        <xdr:spPr>
          <a:xfrm>
            <a:off x="147" y="636"/>
            <a:ext cx="250" cy="75"/>
          </a:xfrm>
          <a:prstGeom prst="rightArrow">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①</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様式</a:t>
            </a:r>
            <a:r>
              <a:rPr lang="en-US" cap="none" sz="900" b="1" i="0" u="none" baseline="0">
                <a:solidFill>
                  <a:srgbClr val="000000"/>
                </a:solidFill>
                <a:latin typeface="ＭＳ Ｐゴシック"/>
                <a:ea typeface="ＭＳ Ｐゴシック"/>
                <a:cs typeface="ＭＳ Ｐゴシック"/>
              </a:rPr>
              <a:t>1-A</a:t>
            </a:r>
            <a:r>
              <a:rPr lang="en-US" cap="none" sz="900" b="1" i="0" u="none" baseline="0">
                <a:solidFill>
                  <a:srgbClr val="000000"/>
                </a:solidFill>
                <a:latin typeface="ＭＳ Ｐゴシック"/>
                <a:ea typeface="ＭＳ Ｐゴシック"/>
                <a:cs typeface="ＭＳ Ｐゴシック"/>
              </a:rPr>
              <a:t>（初回１年目用）</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様式</a:t>
            </a:r>
            <a:r>
              <a:rPr lang="en-US" cap="none" sz="900" b="1" i="0" u="none" baseline="0">
                <a:solidFill>
                  <a:srgbClr val="000000"/>
                </a:solidFill>
                <a:latin typeface="ＭＳ Ｐゴシック"/>
                <a:ea typeface="ＭＳ Ｐゴシック"/>
                <a:cs typeface="ＭＳ Ｐゴシック"/>
              </a:rPr>
              <a:t>1-B</a:t>
            </a:r>
            <a:r>
              <a:rPr lang="en-US" cap="none" sz="900" b="1" i="0" u="none" baseline="0">
                <a:solidFill>
                  <a:srgbClr val="000000"/>
                </a:solidFill>
                <a:latin typeface="ＭＳ Ｐゴシック"/>
                <a:ea typeface="ＭＳ Ｐゴシック"/>
                <a:cs typeface="ＭＳ Ｐゴシック"/>
              </a:rPr>
              <a:t>（２年目以降用）</a:t>
            </a:r>
          </a:p>
        </xdr:txBody>
      </xdr:sp>
      <xdr:sp>
        <xdr:nvSpPr>
          <xdr:cNvPr id="6" name="AutoShape 43"/>
          <xdr:cNvSpPr>
            <a:spLocks/>
          </xdr:cNvSpPr>
        </xdr:nvSpPr>
        <xdr:spPr>
          <a:xfrm>
            <a:off x="406" y="643"/>
            <a:ext cx="185" cy="56"/>
          </a:xfrm>
          <a:prstGeom prst="cube">
            <a:avLst/>
          </a:prstGeom>
          <a:solidFill>
            <a:srgbClr val="FFFF00"/>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三重県競技団体</a:t>
            </a:r>
          </a:p>
        </xdr:txBody>
      </xdr:sp>
      <xdr:sp>
        <xdr:nvSpPr>
          <xdr:cNvPr id="7" name="AutoShape 32"/>
          <xdr:cNvSpPr>
            <a:spLocks/>
          </xdr:cNvSpPr>
        </xdr:nvSpPr>
        <xdr:spPr>
          <a:xfrm>
            <a:off x="422" y="440"/>
            <a:ext cx="41" cy="209"/>
          </a:xfrm>
          <a:prstGeom prst="upArrow">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様式１及び様式２</a:t>
            </a:r>
          </a:p>
        </xdr:txBody>
      </xdr:sp>
      <xdr:sp>
        <xdr:nvSpPr>
          <xdr:cNvPr id="8" name="AutoShape 49"/>
          <xdr:cNvSpPr>
            <a:spLocks/>
          </xdr:cNvSpPr>
        </xdr:nvSpPr>
        <xdr:spPr>
          <a:xfrm>
            <a:off x="407" y="382"/>
            <a:ext cx="185" cy="54"/>
          </a:xfrm>
          <a:prstGeom prst="cub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三重県体育協会</a:t>
            </a:r>
          </a:p>
        </xdr:txBody>
      </xdr:sp>
      <xdr:sp>
        <xdr:nvSpPr>
          <xdr:cNvPr id="9" name="AutoShape 52"/>
          <xdr:cNvSpPr>
            <a:spLocks/>
          </xdr:cNvSpPr>
        </xdr:nvSpPr>
        <xdr:spPr>
          <a:xfrm>
            <a:off x="467" y="465"/>
            <a:ext cx="124" cy="62"/>
          </a:xfrm>
          <a:prstGeom prst="flowChartMagneticDisk">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三重県予選会</a:t>
            </a:r>
          </a:p>
        </xdr:txBody>
      </xdr:sp>
    </xdr:grpSp>
    <xdr:clientData/>
  </xdr:twoCellAnchor>
  <xdr:twoCellAnchor>
    <xdr:from>
      <xdr:col>16</xdr:col>
      <xdr:colOff>0</xdr:colOff>
      <xdr:row>28</xdr:row>
      <xdr:rowOff>57150</xdr:rowOff>
    </xdr:from>
    <xdr:to>
      <xdr:col>16</xdr:col>
      <xdr:colOff>0</xdr:colOff>
      <xdr:row>29</xdr:row>
      <xdr:rowOff>123825</xdr:rowOff>
    </xdr:to>
    <xdr:sp>
      <xdr:nvSpPr>
        <xdr:cNvPr id="11" name="AutoShape 89" descr="50%"/>
        <xdr:cNvSpPr>
          <a:spLocks/>
        </xdr:cNvSpPr>
      </xdr:nvSpPr>
      <xdr:spPr>
        <a:xfrm rot="16200000">
          <a:off x="15297150" y="6953250"/>
          <a:ext cx="0" cy="238125"/>
        </a:xfrm>
        <a:prstGeom prst="leftArrow">
          <a:avLst>
            <a:gd name="adj" fmla="val -50000"/>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142875</xdr:rowOff>
    </xdr:from>
    <xdr:to>
      <xdr:col>16</xdr:col>
      <xdr:colOff>0</xdr:colOff>
      <xdr:row>31</xdr:row>
      <xdr:rowOff>76200</xdr:rowOff>
    </xdr:to>
    <xdr:sp>
      <xdr:nvSpPr>
        <xdr:cNvPr id="12" name="AutoShape 144" descr="50%"/>
        <xdr:cNvSpPr>
          <a:spLocks/>
        </xdr:cNvSpPr>
      </xdr:nvSpPr>
      <xdr:spPr>
        <a:xfrm rot="10800000" flipH="1">
          <a:off x="15297150" y="7038975"/>
          <a:ext cx="0" cy="447675"/>
        </a:xfrm>
        <a:prstGeom prst="leftArrow">
          <a:avLst>
            <a:gd name="adj" fmla="val -2147483648"/>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41</xdr:row>
      <xdr:rowOff>0</xdr:rowOff>
    </xdr:from>
    <xdr:to>
      <xdr:col>14</xdr:col>
      <xdr:colOff>1990725</xdr:colOff>
      <xdr:row>41</xdr:row>
      <xdr:rowOff>0</xdr:rowOff>
    </xdr:to>
    <xdr:sp>
      <xdr:nvSpPr>
        <xdr:cNvPr id="13" name="Rectangle 148"/>
        <xdr:cNvSpPr>
          <a:spLocks/>
        </xdr:cNvSpPr>
      </xdr:nvSpPr>
      <xdr:spPr>
        <a:xfrm>
          <a:off x="6781800" y="11210925"/>
          <a:ext cx="78771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競技団体は、必ず制度を活用した全選手の名簿を、「ふるさと登録による出場選手一覧（県競技団体用電子ファイル）」へ入力する。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内容を</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点検・確認の</a:t>
          </a:r>
          <a:r>
            <a:rPr lang="en-US" cap="none" sz="1100" b="0" i="0" u="none" baseline="0">
              <a:solidFill>
                <a:srgbClr val="000000"/>
              </a:solidFill>
              <a:latin typeface="ＭＳ Ｐゴシック"/>
              <a:ea typeface="ＭＳ Ｐゴシック"/>
              <a:cs typeface="ＭＳ Ｐゴシック"/>
            </a:rPr>
            <a:t>こと。</a:t>
          </a:r>
        </a:p>
      </xdr:txBody>
    </xdr:sp>
    <xdr:clientData/>
  </xdr:twoCellAnchor>
  <xdr:twoCellAnchor>
    <xdr:from>
      <xdr:col>11</xdr:col>
      <xdr:colOff>276225</xdr:colOff>
      <xdr:row>41</xdr:row>
      <xdr:rowOff>0</xdr:rowOff>
    </xdr:from>
    <xdr:to>
      <xdr:col>14</xdr:col>
      <xdr:colOff>1990725</xdr:colOff>
      <xdr:row>41</xdr:row>
      <xdr:rowOff>0</xdr:rowOff>
    </xdr:to>
    <xdr:sp>
      <xdr:nvSpPr>
        <xdr:cNvPr id="14" name="Rectangle 149"/>
        <xdr:cNvSpPr>
          <a:spLocks/>
        </xdr:cNvSpPr>
      </xdr:nvSpPr>
      <xdr:spPr>
        <a:xfrm>
          <a:off x="6781800" y="11210925"/>
          <a:ext cx="78771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県競技団体は、入力済み「ふるさと登録による出場選手一覧ファイル」を指定された期日までに、三重県体育協会のファイル送信フォームにより送信する。</a:t>
          </a:r>
        </a:p>
      </xdr:txBody>
    </xdr:sp>
    <xdr:clientData/>
  </xdr:twoCellAnchor>
  <xdr:twoCellAnchor>
    <xdr:from>
      <xdr:col>11</xdr:col>
      <xdr:colOff>219075</xdr:colOff>
      <xdr:row>41</xdr:row>
      <xdr:rowOff>0</xdr:rowOff>
    </xdr:from>
    <xdr:to>
      <xdr:col>14</xdr:col>
      <xdr:colOff>1943100</xdr:colOff>
      <xdr:row>41</xdr:row>
      <xdr:rowOff>0</xdr:rowOff>
    </xdr:to>
    <xdr:sp>
      <xdr:nvSpPr>
        <xdr:cNvPr id="15" name="Rectangle 151"/>
        <xdr:cNvSpPr>
          <a:spLocks/>
        </xdr:cNvSpPr>
      </xdr:nvSpPr>
      <xdr:spPr>
        <a:xfrm>
          <a:off x="6724650" y="11210925"/>
          <a:ext cx="78867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三重県体育協会は、各競技団体から提出された「ふるさと登録による出場選手一覧ファイル」のふるさと選手情報の内容を</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点検・確認の</a:t>
          </a:r>
          <a:r>
            <a:rPr lang="en-US" cap="none" sz="1100" b="0" i="0" u="none" baseline="0">
              <a:solidFill>
                <a:srgbClr val="000000"/>
              </a:solidFill>
              <a:latin typeface="ＭＳ Ｐゴシック"/>
              <a:ea typeface="ＭＳ Ｐゴシック"/>
              <a:cs typeface="ＭＳ Ｐゴシック"/>
            </a:rPr>
            <a:t>上、「ふるさと登録による出場選手一覧（三重県体育協会用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電子ファイル）」へ移行し、一覧にまとめる。</a:t>
          </a:r>
        </a:p>
      </xdr:txBody>
    </xdr:sp>
    <xdr:clientData/>
  </xdr:twoCellAnchor>
  <xdr:twoCellAnchor>
    <xdr:from>
      <xdr:col>2</xdr:col>
      <xdr:colOff>28575</xdr:colOff>
      <xdr:row>41</xdr:row>
      <xdr:rowOff>0</xdr:rowOff>
    </xdr:from>
    <xdr:to>
      <xdr:col>11</xdr:col>
      <xdr:colOff>0</xdr:colOff>
      <xdr:row>41</xdr:row>
      <xdr:rowOff>0</xdr:rowOff>
    </xdr:to>
    <xdr:sp>
      <xdr:nvSpPr>
        <xdr:cNvPr id="16" name="Rectangle 159"/>
        <xdr:cNvSpPr>
          <a:spLocks/>
        </xdr:cNvSpPr>
      </xdr:nvSpPr>
      <xdr:spPr>
        <a:xfrm>
          <a:off x="819150" y="11210925"/>
          <a:ext cx="56864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32</xdr:row>
      <xdr:rowOff>47625</xdr:rowOff>
    </xdr:from>
    <xdr:to>
      <xdr:col>10</xdr:col>
      <xdr:colOff>19050</xdr:colOff>
      <xdr:row>35</xdr:row>
      <xdr:rowOff>171450</xdr:rowOff>
    </xdr:to>
    <xdr:sp>
      <xdr:nvSpPr>
        <xdr:cNvPr id="17" name="Rectangle 153"/>
        <xdr:cNvSpPr>
          <a:spLocks/>
        </xdr:cNvSpPr>
      </xdr:nvSpPr>
      <xdr:spPr>
        <a:xfrm>
          <a:off x="523875" y="7629525"/>
          <a:ext cx="5543550"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「ふるさと選手制度」を利用する競技者は、下記の該当する様式に必要事項を記入の上、指定された期日（県予選会申込締切日）までに所属競技団体に提出する。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ふるさと登録届（様式１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活用２年目以降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ふるさと選手制度使用申請届（様式１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p>
      </xdr:txBody>
    </xdr:sp>
    <xdr:clientData/>
  </xdr:twoCellAnchor>
  <xdr:twoCellAnchor>
    <xdr:from>
      <xdr:col>1</xdr:col>
      <xdr:colOff>38100</xdr:colOff>
      <xdr:row>35</xdr:row>
      <xdr:rowOff>333375</xdr:rowOff>
    </xdr:from>
    <xdr:to>
      <xdr:col>10</xdr:col>
      <xdr:colOff>9525</xdr:colOff>
      <xdr:row>36</xdr:row>
      <xdr:rowOff>409575</xdr:rowOff>
    </xdr:to>
    <xdr:sp>
      <xdr:nvSpPr>
        <xdr:cNvPr id="18" name="Rectangle 154"/>
        <xdr:cNvSpPr>
          <a:spLocks/>
        </xdr:cNvSpPr>
      </xdr:nvSpPr>
      <xdr:spPr>
        <a:xfrm>
          <a:off x="533400" y="8686800"/>
          <a:ext cx="5524500" cy="723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県競技団体は、提出された「ふるさと選手の内容（様式</a:t>
          </a:r>
          <a:r>
            <a:rPr lang="en-US" cap="none" sz="1100" b="0" i="0" u="none" baseline="0">
              <a:solidFill>
                <a:srgbClr val="000000"/>
              </a:solidFill>
              <a:latin typeface="ＭＳ Ｐゴシック"/>
              <a:ea typeface="ＭＳ Ｐゴシック"/>
              <a:cs typeface="ＭＳ Ｐゴシック"/>
            </a:rPr>
            <a:t>1-A</a:t>
          </a:r>
          <a:r>
            <a:rPr lang="en-US" cap="none" sz="1100" b="0" i="0" u="none" baseline="0">
              <a:solidFill>
                <a:srgbClr val="000000"/>
              </a:solidFill>
              <a:latin typeface="ＭＳ Ｐゴシック"/>
              <a:ea typeface="ＭＳ Ｐゴシック"/>
              <a:cs typeface="ＭＳ Ｐゴシック"/>
            </a:rPr>
            <a:t>または</a:t>
          </a:r>
          <a:r>
            <a:rPr lang="en-US" cap="none" sz="1100" b="0" i="0" u="none" baseline="0">
              <a:solidFill>
                <a:srgbClr val="000000"/>
              </a:solidFill>
              <a:latin typeface="ＭＳ Ｐゴシック"/>
              <a:ea typeface="ＭＳ Ｐゴシック"/>
              <a:cs typeface="ＭＳ Ｐゴシック"/>
            </a:rPr>
            <a:t>1-B</a:t>
          </a:r>
          <a:r>
            <a:rPr lang="en-US" cap="none" sz="1100" b="0" i="0" u="none" baseline="0">
              <a:solidFill>
                <a:srgbClr val="000000"/>
              </a:solidFill>
              <a:latin typeface="ＭＳ Ｐゴシック"/>
              <a:ea typeface="ＭＳ Ｐゴシック"/>
              <a:cs typeface="ＭＳ Ｐゴシック"/>
            </a:rPr>
            <a:t>）」を</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点検・確認の</a:t>
          </a:r>
          <a:r>
            <a:rPr lang="en-US" cap="none" sz="1100" b="0" i="0" u="none" baseline="0">
              <a:solidFill>
                <a:srgbClr val="000000"/>
              </a:solidFill>
              <a:latin typeface="ＭＳ Ｐゴシック"/>
              <a:ea typeface="ＭＳ Ｐゴシック"/>
              <a:cs typeface="ＭＳ Ｐゴシック"/>
            </a:rPr>
            <a:t>上、様式２（ふるさと登録による三重県予選会出場選手一覧）に取りまとめ、様式１と併せて、県予選会実施日までに三重県体育協会に提出する。</a:t>
          </a:r>
        </a:p>
      </xdr:txBody>
    </xdr:sp>
    <xdr:clientData/>
  </xdr:twoCellAnchor>
  <xdr:twoCellAnchor>
    <xdr:from>
      <xdr:col>1</xdr:col>
      <xdr:colOff>28575</xdr:colOff>
      <xdr:row>36</xdr:row>
      <xdr:rowOff>457200</xdr:rowOff>
    </xdr:from>
    <xdr:to>
      <xdr:col>9</xdr:col>
      <xdr:colOff>676275</xdr:colOff>
      <xdr:row>37</xdr:row>
      <xdr:rowOff>104775</xdr:rowOff>
    </xdr:to>
    <xdr:sp>
      <xdr:nvSpPr>
        <xdr:cNvPr id="19" name="Rectangle 155"/>
        <xdr:cNvSpPr>
          <a:spLocks/>
        </xdr:cNvSpPr>
      </xdr:nvSpPr>
      <xdr:spPr>
        <a:xfrm>
          <a:off x="523875" y="9458325"/>
          <a:ext cx="551497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県競技団体は、三重県予選会を開催する。</a:t>
          </a:r>
        </a:p>
      </xdr:txBody>
    </xdr:sp>
    <xdr:clientData/>
  </xdr:twoCellAnchor>
  <xdr:twoCellAnchor>
    <xdr:from>
      <xdr:col>0</xdr:col>
      <xdr:colOff>228600</xdr:colOff>
      <xdr:row>32</xdr:row>
      <xdr:rowOff>47625</xdr:rowOff>
    </xdr:from>
    <xdr:to>
      <xdr:col>0</xdr:col>
      <xdr:colOff>476250</xdr:colOff>
      <xdr:row>34</xdr:row>
      <xdr:rowOff>19050</xdr:rowOff>
    </xdr:to>
    <xdr:sp>
      <xdr:nvSpPr>
        <xdr:cNvPr id="20" name="Rectangle 160"/>
        <xdr:cNvSpPr>
          <a:spLocks/>
        </xdr:cNvSpPr>
      </xdr:nvSpPr>
      <xdr:spPr>
        <a:xfrm>
          <a:off x="228600" y="7629525"/>
          <a:ext cx="247650" cy="314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0</xdr:col>
      <xdr:colOff>238125</xdr:colOff>
      <xdr:row>36</xdr:row>
      <xdr:rowOff>438150</xdr:rowOff>
    </xdr:from>
    <xdr:to>
      <xdr:col>0</xdr:col>
      <xdr:colOff>485775</xdr:colOff>
      <xdr:row>37</xdr:row>
      <xdr:rowOff>114300</xdr:rowOff>
    </xdr:to>
    <xdr:sp>
      <xdr:nvSpPr>
        <xdr:cNvPr id="21" name="Rectangle 161"/>
        <xdr:cNvSpPr>
          <a:spLocks/>
        </xdr:cNvSpPr>
      </xdr:nvSpPr>
      <xdr:spPr>
        <a:xfrm>
          <a:off x="238125" y="9439275"/>
          <a:ext cx="247650"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8</xdr:col>
      <xdr:colOff>600075</xdr:colOff>
      <xdr:row>41</xdr:row>
      <xdr:rowOff>0</xdr:rowOff>
    </xdr:from>
    <xdr:to>
      <xdr:col>9</xdr:col>
      <xdr:colOff>200025</xdr:colOff>
      <xdr:row>41</xdr:row>
      <xdr:rowOff>0</xdr:rowOff>
    </xdr:to>
    <xdr:sp>
      <xdr:nvSpPr>
        <xdr:cNvPr id="22" name="Rectangle 166"/>
        <xdr:cNvSpPr>
          <a:spLocks/>
        </xdr:cNvSpPr>
      </xdr:nvSpPr>
      <xdr:spPr>
        <a:xfrm>
          <a:off x="5276850" y="11210925"/>
          <a:ext cx="2857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3" name="Rectangle 171"/>
        <xdr:cNvSpPr>
          <a:spLocks/>
        </xdr:cNvSpPr>
      </xdr:nvSpPr>
      <xdr:spPr>
        <a:xfrm>
          <a:off x="6505575" y="11039475"/>
          <a:ext cx="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⑫</a:t>
          </a:r>
        </a:p>
      </xdr:txBody>
    </xdr:sp>
    <xdr:clientData/>
  </xdr:twoCellAnchor>
  <xdr:twoCellAnchor>
    <xdr:from>
      <xdr:col>11</xdr:col>
      <xdr:colOff>9525</xdr:colOff>
      <xdr:row>34</xdr:row>
      <xdr:rowOff>66675</xdr:rowOff>
    </xdr:from>
    <xdr:to>
      <xdr:col>11</xdr:col>
      <xdr:colOff>295275</xdr:colOff>
      <xdr:row>35</xdr:row>
      <xdr:rowOff>9525</xdr:rowOff>
    </xdr:to>
    <xdr:sp>
      <xdr:nvSpPr>
        <xdr:cNvPr id="24" name="Rectangle 172"/>
        <xdr:cNvSpPr>
          <a:spLocks/>
        </xdr:cNvSpPr>
      </xdr:nvSpPr>
      <xdr:spPr>
        <a:xfrm>
          <a:off x="6515100" y="7991475"/>
          <a:ext cx="285750"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xdr:row>
      <xdr:rowOff>114300</xdr:rowOff>
    </xdr:from>
    <xdr:to>
      <xdr:col>15</xdr:col>
      <xdr:colOff>352425</xdr:colOff>
      <xdr:row>6</xdr:row>
      <xdr:rowOff>28575</xdr:rowOff>
    </xdr:to>
    <xdr:sp>
      <xdr:nvSpPr>
        <xdr:cNvPr id="25" name="Rectangle 146"/>
        <xdr:cNvSpPr>
          <a:spLocks/>
        </xdr:cNvSpPr>
      </xdr:nvSpPr>
      <xdr:spPr>
        <a:xfrm>
          <a:off x="6543675" y="2085975"/>
          <a:ext cx="8562975" cy="1057275"/>
        </a:xfrm>
        <a:prstGeom prst="rect">
          <a:avLst/>
        </a:prstGeom>
        <a:solidFill>
          <a:srgbClr val="FFFFFF"/>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　ふるさと選手制度を活用した競技団体は、本大会（東海ブロック大会含む）申込時に「国民体育大会参加申し込みシステム」へログインし、別添「簡易マニュアル」【ログイン編】及び【ふるさと登録編】の手順に従い「ふるさと申込書」を作成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なお、［ふるさと登録届］・［ふるさと選手制度使用申請届］を県体育協会に未提出の場合は、「参加申込手続き完了報告書様式」と併せて提出すること。</a:t>
          </a:r>
        </a:p>
      </xdr:txBody>
    </xdr:sp>
    <xdr:clientData/>
  </xdr:twoCellAnchor>
  <xdr:twoCellAnchor>
    <xdr:from>
      <xdr:col>11</xdr:col>
      <xdr:colOff>247650</xdr:colOff>
      <xdr:row>41</xdr:row>
      <xdr:rowOff>0</xdr:rowOff>
    </xdr:from>
    <xdr:to>
      <xdr:col>14</xdr:col>
      <xdr:colOff>1962150</xdr:colOff>
      <xdr:row>41</xdr:row>
      <xdr:rowOff>0</xdr:rowOff>
    </xdr:to>
    <xdr:sp>
      <xdr:nvSpPr>
        <xdr:cNvPr id="26" name="Rectangle 175"/>
        <xdr:cNvSpPr>
          <a:spLocks/>
        </xdr:cNvSpPr>
      </xdr:nvSpPr>
      <xdr:spPr>
        <a:xfrm>
          <a:off x="6753225" y="11210925"/>
          <a:ext cx="78771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三重県体育協会は、日本体育協会へ一覧にまとめた「ふるさと登録による出場選手一覧（三重県体育協会用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電子ファイル）」を日本体育協会へ各季参加申込締切期日までに提出（アップロード）する。また、アップロード後、指定様式によりアップロードした旨を</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連絡の後、本書を郵送する。</a:t>
          </a:r>
        </a:p>
      </xdr:txBody>
    </xdr:sp>
    <xdr:clientData/>
  </xdr:twoCellAnchor>
  <xdr:twoCellAnchor>
    <xdr:from>
      <xdr:col>0</xdr:col>
      <xdr:colOff>76200</xdr:colOff>
      <xdr:row>3</xdr:row>
      <xdr:rowOff>85725</xdr:rowOff>
    </xdr:from>
    <xdr:to>
      <xdr:col>10</xdr:col>
      <xdr:colOff>161925</xdr:colOff>
      <xdr:row>38</xdr:row>
      <xdr:rowOff>9525</xdr:rowOff>
    </xdr:to>
    <xdr:sp>
      <xdr:nvSpPr>
        <xdr:cNvPr id="27" name="Rectangle 178"/>
        <xdr:cNvSpPr>
          <a:spLocks/>
        </xdr:cNvSpPr>
      </xdr:nvSpPr>
      <xdr:spPr>
        <a:xfrm>
          <a:off x="76200" y="2057400"/>
          <a:ext cx="6134100" cy="81724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104775</xdr:rowOff>
    </xdr:from>
    <xdr:to>
      <xdr:col>15</xdr:col>
      <xdr:colOff>371475</xdr:colOff>
      <xdr:row>39</xdr:row>
      <xdr:rowOff>57150</xdr:rowOff>
    </xdr:to>
    <xdr:sp>
      <xdr:nvSpPr>
        <xdr:cNvPr id="28" name="Rectangle 179"/>
        <xdr:cNvSpPr>
          <a:spLocks/>
        </xdr:cNvSpPr>
      </xdr:nvSpPr>
      <xdr:spPr>
        <a:xfrm>
          <a:off x="6515100" y="3219450"/>
          <a:ext cx="8610600" cy="76676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38</xdr:row>
      <xdr:rowOff>85725</xdr:rowOff>
    </xdr:from>
    <xdr:to>
      <xdr:col>10</xdr:col>
      <xdr:colOff>85725</xdr:colOff>
      <xdr:row>39</xdr:row>
      <xdr:rowOff>152400</xdr:rowOff>
    </xdr:to>
    <xdr:sp>
      <xdr:nvSpPr>
        <xdr:cNvPr id="29" name="Rectangle 180"/>
        <xdr:cNvSpPr>
          <a:spLocks/>
        </xdr:cNvSpPr>
      </xdr:nvSpPr>
      <xdr:spPr>
        <a:xfrm>
          <a:off x="228600" y="10306050"/>
          <a:ext cx="5905500" cy="676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点検・確認内容については、次の通り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1-A</a:t>
          </a:r>
          <a:r>
            <a:rPr lang="en-US" cap="none" sz="1100" b="0" i="0" u="none" baseline="0">
              <a:solidFill>
                <a:srgbClr val="000000"/>
              </a:solidFill>
              <a:latin typeface="ＭＳ Ｐゴシック"/>
              <a:ea typeface="ＭＳ Ｐゴシック"/>
              <a:cs typeface="ＭＳ Ｐゴシック"/>
            </a:rPr>
            <a:t>（または</a:t>
          </a:r>
          <a:r>
            <a:rPr lang="en-US" cap="none" sz="1100" b="0" i="0" u="none" baseline="0">
              <a:solidFill>
                <a:srgbClr val="000000"/>
              </a:solidFill>
              <a:latin typeface="ＭＳ Ｐゴシック"/>
              <a:ea typeface="ＭＳ Ｐゴシック"/>
              <a:cs typeface="ＭＳ Ｐゴシック"/>
            </a:rPr>
            <a:t>1-B</a:t>
          </a:r>
          <a:r>
            <a:rPr lang="en-US" cap="none" sz="1100" b="0" i="0" u="none" baseline="0">
              <a:solidFill>
                <a:srgbClr val="000000"/>
              </a:solidFill>
              <a:latin typeface="ＭＳ Ｐゴシック"/>
              <a:ea typeface="ＭＳ Ｐゴシック"/>
              <a:cs typeface="ＭＳ Ｐゴシック"/>
            </a:rPr>
            <a:t>）において、参加資格の整合性及び記載不備がないかの確認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過去のふるさと選手制度使用状況における整合性の確認</a:t>
          </a:r>
        </a:p>
      </xdr:txBody>
    </xdr:sp>
    <xdr:clientData/>
  </xdr:twoCellAnchor>
  <xdr:twoCellAnchor>
    <xdr:from>
      <xdr:col>16</xdr:col>
      <xdr:colOff>0</xdr:colOff>
      <xdr:row>26</xdr:row>
      <xdr:rowOff>114300</xdr:rowOff>
    </xdr:from>
    <xdr:to>
      <xdr:col>16</xdr:col>
      <xdr:colOff>0</xdr:colOff>
      <xdr:row>28</xdr:row>
      <xdr:rowOff>38100</xdr:rowOff>
    </xdr:to>
    <xdr:sp>
      <xdr:nvSpPr>
        <xdr:cNvPr id="30" name="Rectangle 128"/>
        <xdr:cNvSpPr>
          <a:spLocks/>
        </xdr:cNvSpPr>
      </xdr:nvSpPr>
      <xdr:spPr>
        <a:xfrm>
          <a:off x="15297150" y="6667500"/>
          <a:ext cx="0" cy="266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352425</xdr:colOff>
      <xdr:row>5</xdr:row>
      <xdr:rowOff>323850</xdr:rowOff>
    </xdr:from>
    <xdr:to>
      <xdr:col>6</xdr:col>
      <xdr:colOff>409575</xdr:colOff>
      <xdr:row>7</xdr:row>
      <xdr:rowOff>9525</xdr:rowOff>
    </xdr:to>
    <xdr:sp>
      <xdr:nvSpPr>
        <xdr:cNvPr id="31" name="WordArt 182" descr="県予選会～ブロック大会&#10;までの提出用"/>
        <xdr:cNvSpPr>
          <a:spLocks/>
        </xdr:cNvSpPr>
      </xdr:nvSpPr>
      <xdr:spPr>
        <a:xfrm>
          <a:off x="352425" y="2705100"/>
          <a:ext cx="3362325" cy="590550"/>
        </a:xfrm>
        <a:prstGeom prst="rect"/>
        <a:noFill/>
      </xdr:spPr>
      <xdr:txBody>
        <a:bodyPr fromWordArt="1" wrap="none" lIns="91440" tIns="45720" rIns="91440" bIns="45720">
          <a:prstTxWarp prst="textPlain"/>
        </a:bodyPr>
        <a:p>
          <a:pPr algn="ctr"/>
          <a:r>
            <a:rPr sz="3200" b="1" kern="10" spc="0">
              <a:ln w="9525" cmpd="sng">
                <a:noFill/>
              </a:ln>
              <a:solidFill>
                <a:srgbClr val="FF0000">
                  <a:alpha val="82000"/>
                </a:srgbClr>
              </a:solidFill>
              <a:latin typeface="+mn-ea"/>
              <a:cs typeface="+mn-ea"/>
            </a:rPr>
            <a:t>県予選会参加申込締切日までに提出</a:t>
          </a:r>
        </a:p>
      </xdr:txBody>
    </xdr:sp>
    <xdr:clientData/>
  </xdr:twoCellAnchor>
  <xdr:twoCellAnchor>
    <xdr:from>
      <xdr:col>12</xdr:col>
      <xdr:colOff>1162050</xdr:colOff>
      <xdr:row>9</xdr:row>
      <xdr:rowOff>19050</xdr:rowOff>
    </xdr:from>
    <xdr:to>
      <xdr:col>13</xdr:col>
      <xdr:colOff>942975</xdr:colOff>
      <xdr:row>14</xdr:row>
      <xdr:rowOff>76200</xdr:rowOff>
    </xdr:to>
    <xdr:grpSp>
      <xdr:nvGrpSpPr>
        <xdr:cNvPr id="32" name="Group 193"/>
        <xdr:cNvGrpSpPr>
          <a:grpSpLocks/>
        </xdr:cNvGrpSpPr>
      </xdr:nvGrpSpPr>
      <xdr:grpSpPr>
        <a:xfrm>
          <a:off x="8039100" y="3657600"/>
          <a:ext cx="2676525" cy="914400"/>
          <a:chOff x="1070" y="226"/>
          <a:chExt cx="169" cy="96"/>
        </a:xfrm>
        <a:solidFill>
          <a:srgbClr val="FFFFFF"/>
        </a:solidFill>
      </xdr:grpSpPr>
      <xdr:sp>
        <xdr:nvSpPr>
          <xdr:cNvPr id="33" name="AutoShape 183"/>
          <xdr:cNvSpPr>
            <a:spLocks/>
          </xdr:cNvSpPr>
        </xdr:nvSpPr>
        <xdr:spPr>
          <a:xfrm>
            <a:off x="1070" y="226"/>
            <a:ext cx="169" cy="96"/>
          </a:xfrm>
          <a:prstGeom prst="can">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2"/>
          <xdr:cNvSpPr>
            <a:spLocks/>
          </xdr:cNvSpPr>
        </xdr:nvSpPr>
        <xdr:spPr>
          <a:xfrm>
            <a:off x="1094" y="261"/>
            <a:ext cx="127" cy="52"/>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参加申込情報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データベース</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oneCellAnchor>
    <xdr:from>
      <xdr:col>12</xdr:col>
      <xdr:colOff>1323975</xdr:colOff>
      <xdr:row>7</xdr:row>
      <xdr:rowOff>57150</xdr:rowOff>
    </xdr:from>
    <xdr:ext cx="2409825" cy="304800"/>
    <xdr:sp>
      <xdr:nvSpPr>
        <xdr:cNvPr id="35" name="Rectangle 185"/>
        <xdr:cNvSpPr>
          <a:spLocks/>
        </xdr:cNvSpPr>
      </xdr:nvSpPr>
      <xdr:spPr>
        <a:xfrm>
          <a:off x="8201025" y="3343275"/>
          <a:ext cx="2409825" cy="304800"/>
        </a:xfrm>
        <a:prstGeom prst="rect">
          <a:avLst/>
        </a:prstGeom>
        <a:noFill/>
        <a:ln w="9525" cmpd="sng">
          <a:noFill/>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参加申込システム</a:t>
          </a:r>
        </a:p>
      </xdr:txBody>
    </xdr:sp>
    <xdr:clientData/>
  </xdr:oneCellAnchor>
  <xdr:twoCellAnchor editAs="oneCell">
    <xdr:from>
      <xdr:col>12</xdr:col>
      <xdr:colOff>257175</xdr:colOff>
      <xdr:row>27</xdr:row>
      <xdr:rowOff>38100</xdr:rowOff>
    </xdr:from>
    <xdr:to>
      <xdr:col>12</xdr:col>
      <xdr:colOff>990600</xdr:colOff>
      <xdr:row>30</xdr:row>
      <xdr:rowOff>85725</xdr:rowOff>
    </xdr:to>
    <xdr:pic>
      <xdr:nvPicPr>
        <xdr:cNvPr id="36" name="Picture 192"/>
        <xdr:cNvPicPr preferRelativeResize="1">
          <a:picLocks noChangeAspect="1"/>
        </xdr:cNvPicPr>
      </xdr:nvPicPr>
      <xdr:blipFill>
        <a:blip r:embed="rId1"/>
        <a:stretch>
          <a:fillRect/>
        </a:stretch>
      </xdr:blipFill>
      <xdr:spPr>
        <a:xfrm>
          <a:off x="7134225" y="6762750"/>
          <a:ext cx="733425" cy="561975"/>
        </a:xfrm>
        <a:prstGeom prst="rect">
          <a:avLst/>
        </a:prstGeom>
        <a:noFill/>
        <a:ln w="9525" cmpd="sng">
          <a:noFill/>
        </a:ln>
      </xdr:spPr>
    </xdr:pic>
    <xdr:clientData/>
  </xdr:twoCellAnchor>
  <xdr:twoCellAnchor editAs="oneCell">
    <xdr:from>
      <xdr:col>12</xdr:col>
      <xdr:colOff>2028825</xdr:colOff>
      <xdr:row>16</xdr:row>
      <xdr:rowOff>114300</xdr:rowOff>
    </xdr:from>
    <xdr:to>
      <xdr:col>13</xdr:col>
      <xdr:colOff>1181100</xdr:colOff>
      <xdr:row>21</xdr:row>
      <xdr:rowOff>133350</xdr:rowOff>
    </xdr:to>
    <xdr:pic>
      <xdr:nvPicPr>
        <xdr:cNvPr id="37" name="Picture 196"/>
        <xdr:cNvPicPr preferRelativeResize="1">
          <a:picLocks noChangeAspect="1"/>
        </xdr:cNvPicPr>
      </xdr:nvPicPr>
      <xdr:blipFill>
        <a:blip r:embed="rId2"/>
        <a:stretch>
          <a:fillRect/>
        </a:stretch>
      </xdr:blipFill>
      <xdr:spPr>
        <a:xfrm>
          <a:off x="8905875" y="4953000"/>
          <a:ext cx="2047875" cy="876300"/>
        </a:xfrm>
        <a:prstGeom prst="rect">
          <a:avLst/>
        </a:prstGeom>
        <a:solidFill>
          <a:srgbClr val="FFFFFF"/>
        </a:solidFill>
        <a:ln w="9525" cmpd="sng">
          <a:noFill/>
        </a:ln>
      </xdr:spPr>
    </xdr:pic>
    <xdr:clientData/>
  </xdr:twoCellAnchor>
  <xdr:twoCellAnchor editAs="oneCell">
    <xdr:from>
      <xdr:col>13</xdr:col>
      <xdr:colOff>933450</xdr:colOff>
      <xdr:row>27</xdr:row>
      <xdr:rowOff>38100</xdr:rowOff>
    </xdr:from>
    <xdr:to>
      <xdr:col>13</xdr:col>
      <xdr:colOff>1666875</xdr:colOff>
      <xdr:row>30</xdr:row>
      <xdr:rowOff>85725</xdr:rowOff>
    </xdr:to>
    <xdr:pic>
      <xdr:nvPicPr>
        <xdr:cNvPr id="38" name="Picture 227"/>
        <xdr:cNvPicPr preferRelativeResize="1">
          <a:picLocks noChangeAspect="1"/>
        </xdr:cNvPicPr>
      </xdr:nvPicPr>
      <xdr:blipFill>
        <a:blip r:embed="rId1"/>
        <a:stretch>
          <a:fillRect/>
        </a:stretch>
      </xdr:blipFill>
      <xdr:spPr>
        <a:xfrm>
          <a:off x="10706100" y="6762750"/>
          <a:ext cx="733425" cy="561975"/>
        </a:xfrm>
        <a:prstGeom prst="rect">
          <a:avLst/>
        </a:prstGeom>
        <a:noFill/>
        <a:ln w="9525" cmpd="sng">
          <a:noFill/>
        </a:ln>
      </xdr:spPr>
    </xdr:pic>
    <xdr:clientData/>
  </xdr:twoCellAnchor>
  <xdr:twoCellAnchor editAs="oneCell">
    <xdr:from>
      <xdr:col>14</xdr:col>
      <xdr:colOff>485775</xdr:colOff>
      <xdr:row>21</xdr:row>
      <xdr:rowOff>114300</xdr:rowOff>
    </xdr:from>
    <xdr:to>
      <xdr:col>14</xdr:col>
      <xdr:colOff>1219200</xdr:colOff>
      <xdr:row>24</xdr:row>
      <xdr:rowOff>161925</xdr:rowOff>
    </xdr:to>
    <xdr:pic>
      <xdr:nvPicPr>
        <xdr:cNvPr id="39" name="Picture 228"/>
        <xdr:cNvPicPr preferRelativeResize="1">
          <a:picLocks noChangeAspect="1"/>
        </xdr:cNvPicPr>
      </xdr:nvPicPr>
      <xdr:blipFill>
        <a:blip r:embed="rId1"/>
        <a:stretch>
          <a:fillRect/>
        </a:stretch>
      </xdr:blipFill>
      <xdr:spPr>
        <a:xfrm>
          <a:off x="13154025" y="5810250"/>
          <a:ext cx="733425" cy="561975"/>
        </a:xfrm>
        <a:prstGeom prst="rect">
          <a:avLst/>
        </a:prstGeom>
        <a:noFill/>
        <a:ln w="9525" cmpd="sng">
          <a:noFill/>
        </a:ln>
      </xdr:spPr>
    </xdr:pic>
    <xdr:clientData/>
  </xdr:twoCellAnchor>
  <xdr:twoCellAnchor editAs="oneCell">
    <xdr:from>
      <xdr:col>14</xdr:col>
      <xdr:colOff>495300</xdr:colOff>
      <xdr:row>14</xdr:row>
      <xdr:rowOff>114300</xdr:rowOff>
    </xdr:from>
    <xdr:to>
      <xdr:col>14</xdr:col>
      <xdr:colOff>1238250</xdr:colOff>
      <xdr:row>17</xdr:row>
      <xdr:rowOff>161925</xdr:rowOff>
    </xdr:to>
    <xdr:pic>
      <xdr:nvPicPr>
        <xdr:cNvPr id="40" name="Picture 229"/>
        <xdr:cNvPicPr preferRelativeResize="1">
          <a:picLocks noChangeAspect="1"/>
        </xdr:cNvPicPr>
      </xdr:nvPicPr>
      <xdr:blipFill>
        <a:blip r:embed="rId1"/>
        <a:stretch>
          <a:fillRect/>
        </a:stretch>
      </xdr:blipFill>
      <xdr:spPr>
        <a:xfrm>
          <a:off x="13163550" y="4610100"/>
          <a:ext cx="742950" cy="561975"/>
        </a:xfrm>
        <a:prstGeom prst="rect">
          <a:avLst/>
        </a:prstGeom>
        <a:noFill/>
        <a:ln w="9525" cmpd="sng">
          <a:noFill/>
        </a:ln>
      </xdr:spPr>
    </xdr:pic>
    <xdr:clientData/>
  </xdr:twoCellAnchor>
  <xdr:twoCellAnchor editAs="oneCell">
    <xdr:from>
      <xdr:col>14</xdr:col>
      <xdr:colOff>504825</xdr:colOff>
      <xdr:row>7</xdr:row>
      <xdr:rowOff>123825</xdr:rowOff>
    </xdr:from>
    <xdr:to>
      <xdr:col>14</xdr:col>
      <xdr:colOff>1238250</xdr:colOff>
      <xdr:row>10</xdr:row>
      <xdr:rowOff>161925</xdr:rowOff>
    </xdr:to>
    <xdr:pic>
      <xdr:nvPicPr>
        <xdr:cNvPr id="41" name="Picture 230"/>
        <xdr:cNvPicPr preferRelativeResize="1">
          <a:picLocks noChangeAspect="1"/>
        </xdr:cNvPicPr>
      </xdr:nvPicPr>
      <xdr:blipFill>
        <a:blip r:embed="rId1"/>
        <a:stretch>
          <a:fillRect/>
        </a:stretch>
      </xdr:blipFill>
      <xdr:spPr>
        <a:xfrm>
          <a:off x="13173075" y="3409950"/>
          <a:ext cx="733425" cy="561975"/>
        </a:xfrm>
        <a:prstGeom prst="rect">
          <a:avLst/>
        </a:prstGeom>
        <a:noFill/>
        <a:ln w="9525" cmpd="sng">
          <a:noFill/>
        </a:ln>
      </xdr:spPr>
    </xdr:pic>
    <xdr:clientData/>
  </xdr:twoCellAnchor>
  <xdr:twoCellAnchor>
    <xdr:from>
      <xdr:col>12</xdr:col>
      <xdr:colOff>533400</xdr:colOff>
      <xdr:row>14</xdr:row>
      <xdr:rowOff>47625</xdr:rowOff>
    </xdr:from>
    <xdr:to>
      <xdr:col>12</xdr:col>
      <xdr:colOff>1828800</xdr:colOff>
      <xdr:row>27</xdr:row>
      <xdr:rowOff>38100</xdr:rowOff>
    </xdr:to>
    <xdr:sp>
      <xdr:nvSpPr>
        <xdr:cNvPr id="42" name="Line 231"/>
        <xdr:cNvSpPr>
          <a:spLocks/>
        </xdr:cNvSpPr>
      </xdr:nvSpPr>
      <xdr:spPr>
        <a:xfrm flipV="1">
          <a:off x="7410450" y="4543425"/>
          <a:ext cx="1295400" cy="2219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657225</xdr:colOff>
      <xdr:row>14</xdr:row>
      <xdr:rowOff>66675</xdr:rowOff>
    </xdr:from>
    <xdr:to>
      <xdr:col>12</xdr:col>
      <xdr:colOff>1952625</xdr:colOff>
      <xdr:row>27</xdr:row>
      <xdr:rowOff>38100</xdr:rowOff>
    </xdr:to>
    <xdr:sp>
      <xdr:nvSpPr>
        <xdr:cNvPr id="43" name="Line 232"/>
        <xdr:cNvSpPr>
          <a:spLocks/>
        </xdr:cNvSpPr>
      </xdr:nvSpPr>
      <xdr:spPr>
        <a:xfrm flipH="1">
          <a:off x="7534275" y="4562475"/>
          <a:ext cx="1295400" cy="220027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2667000</xdr:colOff>
      <xdr:row>14</xdr:row>
      <xdr:rowOff>76200</xdr:rowOff>
    </xdr:from>
    <xdr:to>
      <xdr:col>13</xdr:col>
      <xdr:colOff>1123950</xdr:colOff>
      <xdr:row>27</xdr:row>
      <xdr:rowOff>47625</xdr:rowOff>
    </xdr:to>
    <xdr:sp>
      <xdr:nvSpPr>
        <xdr:cNvPr id="44" name="Line 233"/>
        <xdr:cNvSpPr>
          <a:spLocks/>
        </xdr:cNvSpPr>
      </xdr:nvSpPr>
      <xdr:spPr>
        <a:xfrm>
          <a:off x="9544050" y="4572000"/>
          <a:ext cx="1352550" cy="220027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2838450</xdr:colOff>
      <xdr:row>14</xdr:row>
      <xdr:rowOff>47625</xdr:rowOff>
    </xdr:from>
    <xdr:to>
      <xdr:col>13</xdr:col>
      <xdr:colOff>1314450</xdr:colOff>
      <xdr:row>27</xdr:row>
      <xdr:rowOff>76200</xdr:rowOff>
    </xdr:to>
    <xdr:sp>
      <xdr:nvSpPr>
        <xdr:cNvPr id="45" name="Line 234"/>
        <xdr:cNvSpPr>
          <a:spLocks/>
        </xdr:cNvSpPr>
      </xdr:nvSpPr>
      <xdr:spPr>
        <a:xfrm flipH="1" flipV="1">
          <a:off x="9715500" y="4543425"/>
          <a:ext cx="1371600" cy="2257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1781175</xdr:colOff>
      <xdr:row>14</xdr:row>
      <xdr:rowOff>38100</xdr:rowOff>
    </xdr:from>
    <xdr:ext cx="1704975" cy="304800"/>
    <xdr:sp>
      <xdr:nvSpPr>
        <xdr:cNvPr id="46" name="Rectangle 235"/>
        <xdr:cNvSpPr>
          <a:spLocks/>
        </xdr:cNvSpPr>
      </xdr:nvSpPr>
      <xdr:spPr>
        <a:xfrm>
          <a:off x="8658225" y="4533900"/>
          <a:ext cx="1704975" cy="304800"/>
        </a:xfrm>
        <a:prstGeom prst="rect">
          <a:avLst/>
        </a:prstGeom>
        <a:noFill/>
        <a:ln w="9525" cmpd="sng">
          <a:noFill/>
        </a:ln>
      </xdr:spPr>
      <xdr:txBody>
        <a:bodyPr vertOverflow="clip" wrap="square" lIns="36576" tIns="22860" rIns="36576" bIns="22860" anchor="ctr">
          <a:spAutoFit/>
        </a:bodyPr>
        <a:p>
          <a:pPr algn="ctr">
            <a:defRPr/>
          </a:pPr>
          <a:r>
            <a:rPr lang="en-US" cap="none" sz="1800" b="1" i="0" u="none" baseline="0">
              <a:solidFill>
                <a:srgbClr val="000000"/>
              </a:solidFill>
              <a:latin typeface="ＭＳ Ｐゴシック"/>
              <a:ea typeface="ＭＳ Ｐゴシック"/>
              <a:cs typeface="ＭＳ Ｐゴシック"/>
            </a:rPr>
            <a:t>【インターネット】</a:t>
          </a:r>
        </a:p>
      </xdr:txBody>
    </xdr:sp>
    <xdr:clientData/>
  </xdr:oneCellAnchor>
  <xdr:twoCellAnchor>
    <xdr:from>
      <xdr:col>12</xdr:col>
      <xdr:colOff>123825</xdr:colOff>
      <xdr:row>21</xdr:row>
      <xdr:rowOff>38100</xdr:rowOff>
    </xdr:from>
    <xdr:to>
      <xdr:col>12</xdr:col>
      <xdr:colOff>942975</xdr:colOff>
      <xdr:row>23</xdr:row>
      <xdr:rowOff>85725</xdr:rowOff>
    </xdr:to>
    <xdr:sp>
      <xdr:nvSpPr>
        <xdr:cNvPr id="47" name="Rectangle 239"/>
        <xdr:cNvSpPr>
          <a:spLocks/>
        </xdr:cNvSpPr>
      </xdr:nvSpPr>
      <xdr:spPr>
        <a:xfrm>
          <a:off x="7000875" y="5734050"/>
          <a:ext cx="819150"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下記手続き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①、②</a:t>
          </a:r>
        </a:p>
      </xdr:txBody>
    </xdr:sp>
    <xdr:clientData/>
  </xdr:twoCellAnchor>
  <xdr:twoCellAnchor>
    <xdr:from>
      <xdr:col>12</xdr:col>
      <xdr:colOff>895350</xdr:colOff>
      <xdr:row>24</xdr:row>
      <xdr:rowOff>85725</xdr:rowOff>
    </xdr:from>
    <xdr:to>
      <xdr:col>12</xdr:col>
      <xdr:colOff>1885950</xdr:colOff>
      <xdr:row>26</xdr:row>
      <xdr:rowOff>133350</xdr:rowOff>
    </xdr:to>
    <xdr:sp>
      <xdr:nvSpPr>
        <xdr:cNvPr id="48" name="Rectangle 240"/>
        <xdr:cNvSpPr>
          <a:spLocks/>
        </xdr:cNvSpPr>
      </xdr:nvSpPr>
      <xdr:spPr>
        <a:xfrm>
          <a:off x="7772400" y="6296025"/>
          <a:ext cx="990600"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⑤の参加申込</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のメール通知</a:t>
          </a:r>
        </a:p>
      </xdr:txBody>
    </xdr:sp>
    <xdr:clientData/>
  </xdr:twoCellAnchor>
  <xdr:twoCellAnchor>
    <xdr:from>
      <xdr:col>12</xdr:col>
      <xdr:colOff>2638425</xdr:colOff>
      <xdr:row>22</xdr:row>
      <xdr:rowOff>95250</xdr:rowOff>
    </xdr:from>
    <xdr:to>
      <xdr:col>13</xdr:col>
      <xdr:colOff>704850</xdr:colOff>
      <xdr:row>24</xdr:row>
      <xdr:rowOff>142875</xdr:rowOff>
    </xdr:to>
    <xdr:sp>
      <xdr:nvSpPr>
        <xdr:cNvPr id="49" name="Rectangle 241"/>
        <xdr:cNvSpPr>
          <a:spLocks/>
        </xdr:cNvSpPr>
      </xdr:nvSpPr>
      <xdr:spPr>
        <a:xfrm>
          <a:off x="9515475" y="5962650"/>
          <a:ext cx="962025"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②の入力終了</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のメール通知</a:t>
          </a:r>
        </a:p>
      </xdr:txBody>
    </xdr:sp>
    <xdr:clientData/>
  </xdr:twoCellAnchor>
  <xdr:twoCellAnchor>
    <xdr:from>
      <xdr:col>13</xdr:col>
      <xdr:colOff>1085850</xdr:colOff>
      <xdr:row>23</xdr:row>
      <xdr:rowOff>133350</xdr:rowOff>
    </xdr:from>
    <xdr:to>
      <xdr:col>13</xdr:col>
      <xdr:colOff>1924050</xdr:colOff>
      <xdr:row>26</xdr:row>
      <xdr:rowOff>9525</xdr:rowOff>
    </xdr:to>
    <xdr:sp>
      <xdr:nvSpPr>
        <xdr:cNvPr id="50" name="Rectangle 242"/>
        <xdr:cNvSpPr>
          <a:spLocks/>
        </xdr:cNvSpPr>
      </xdr:nvSpPr>
      <xdr:spPr>
        <a:xfrm>
          <a:off x="10858500" y="6172200"/>
          <a:ext cx="838200"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下記手続き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③、④、⑤</a:t>
          </a:r>
        </a:p>
      </xdr:txBody>
    </xdr:sp>
    <xdr:clientData/>
  </xdr:twoCellAnchor>
  <xdr:twoCellAnchor>
    <xdr:from>
      <xdr:col>13</xdr:col>
      <xdr:colOff>923925</xdr:colOff>
      <xdr:row>13</xdr:row>
      <xdr:rowOff>66675</xdr:rowOff>
    </xdr:from>
    <xdr:to>
      <xdr:col>14</xdr:col>
      <xdr:colOff>581025</xdr:colOff>
      <xdr:row>24</xdr:row>
      <xdr:rowOff>9525</xdr:rowOff>
    </xdr:to>
    <xdr:sp>
      <xdr:nvSpPr>
        <xdr:cNvPr id="51" name="Line 243"/>
        <xdr:cNvSpPr>
          <a:spLocks/>
        </xdr:cNvSpPr>
      </xdr:nvSpPr>
      <xdr:spPr>
        <a:xfrm>
          <a:off x="10696575" y="4391025"/>
          <a:ext cx="2552700" cy="18288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13</xdr:row>
      <xdr:rowOff>66675</xdr:rowOff>
    </xdr:from>
    <xdr:to>
      <xdr:col>14</xdr:col>
      <xdr:colOff>600075</xdr:colOff>
      <xdr:row>15</xdr:row>
      <xdr:rowOff>123825</xdr:rowOff>
    </xdr:to>
    <xdr:sp>
      <xdr:nvSpPr>
        <xdr:cNvPr id="52" name="Line 244"/>
        <xdr:cNvSpPr>
          <a:spLocks/>
        </xdr:cNvSpPr>
      </xdr:nvSpPr>
      <xdr:spPr>
        <a:xfrm>
          <a:off x="10715625" y="4391025"/>
          <a:ext cx="2552700" cy="4000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8</xdr:row>
      <xdr:rowOff>114300</xdr:rowOff>
    </xdr:from>
    <xdr:to>
      <xdr:col>14</xdr:col>
      <xdr:colOff>600075</xdr:colOff>
      <xdr:row>13</xdr:row>
      <xdr:rowOff>57150</xdr:rowOff>
    </xdr:to>
    <xdr:sp>
      <xdr:nvSpPr>
        <xdr:cNvPr id="53" name="Line 245"/>
        <xdr:cNvSpPr>
          <a:spLocks/>
        </xdr:cNvSpPr>
      </xdr:nvSpPr>
      <xdr:spPr>
        <a:xfrm flipV="1">
          <a:off x="10696575" y="3581400"/>
          <a:ext cx="2571750" cy="8001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1771650</xdr:colOff>
      <xdr:row>20</xdr:row>
      <xdr:rowOff>104775</xdr:rowOff>
    </xdr:from>
    <xdr:to>
      <xdr:col>13</xdr:col>
      <xdr:colOff>2847975</xdr:colOff>
      <xdr:row>22</xdr:row>
      <xdr:rowOff>152400</xdr:rowOff>
    </xdr:to>
    <xdr:sp>
      <xdr:nvSpPr>
        <xdr:cNvPr id="54" name="Rectangle 246"/>
        <xdr:cNvSpPr>
          <a:spLocks/>
        </xdr:cNvSpPr>
      </xdr:nvSpPr>
      <xdr:spPr>
        <a:xfrm>
          <a:off x="11544300" y="5629275"/>
          <a:ext cx="1076325"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⑤の参加申込の</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メール通知</a:t>
          </a:r>
        </a:p>
      </xdr:txBody>
    </xdr:sp>
    <xdr:clientData/>
  </xdr:twoCellAnchor>
  <xdr:twoCellAnchor>
    <xdr:from>
      <xdr:col>13</xdr:col>
      <xdr:colOff>1771650</xdr:colOff>
      <xdr:row>13</xdr:row>
      <xdr:rowOff>85725</xdr:rowOff>
    </xdr:from>
    <xdr:to>
      <xdr:col>13</xdr:col>
      <xdr:colOff>2847975</xdr:colOff>
      <xdr:row>15</xdr:row>
      <xdr:rowOff>133350</xdr:rowOff>
    </xdr:to>
    <xdr:sp>
      <xdr:nvSpPr>
        <xdr:cNvPr id="55" name="Rectangle 249"/>
        <xdr:cNvSpPr>
          <a:spLocks/>
        </xdr:cNvSpPr>
      </xdr:nvSpPr>
      <xdr:spPr>
        <a:xfrm>
          <a:off x="11544300" y="4410075"/>
          <a:ext cx="1076325"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⑤の参加申込の</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メール通知</a:t>
          </a:r>
        </a:p>
      </xdr:txBody>
    </xdr:sp>
    <xdr:clientData/>
  </xdr:twoCellAnchor>
  <xdr:twoCellAnchor>
    <xdr:from>
      <xdr:col>13</xdr:col>
      <xdr:colOff>1771650</xdr:colOff>
      <xdr:row>8</xdr:row>
      <xdr:rowOff>28575</xdr:rowOff>
    </xdr:from>
    <xdr:to>
      <xdr:col>13</xdr:col>
      <xdr:colOff>2847975</xdr:colOff>
      <xdr:row>10</xdr:row>
      <xdr:rowOff>76200</xdr:rowOff>
    </xdr:to>
    <xdr:sp>
      <xdr:nvSpPr>
        <xdr:cNvPr id="56" name="Rectangle 250"/>
        <xdr:cNvSpPr>
          <a:spLocks/>
        </xdr:cNvSpPr>
      </xdr:nvSpPr>
      <xdr:spPr>
        <a:xfrm>
          <a:off x="11544300" y="3495675"/>
          <a:ext cx="1076325" cy="39052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⑤の参加申込の</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メール通知</a:t>
          </a:r>
        </a:p>
      </xdr:txBody>
    </xdr:sp>
    <xdr:clientData/>
  </xdr:twoCellAnchor>
  <xdr:twoCellAnchor>
    <xdr:from>
      <xdr:col>14</xdr:col>
      <xdr:colOff>28575</xdr:colOff>
      <xdr:row>26</xdr:row>
      <xdr:rowOff>19050</xdr:rowOff>
    </xdr:from>
    <xdr:to>
      <xdr:col>14</xdr:col>
      <xdr:colOff>2076450</xdr:colOff>
      <xdr:row>27</xdr:row>
      <xdr:rowOff>57150</xdr:rowOff>
    </xdr:to>
    <xdr:sp>
      <xdr:nvSpPr>
        <xdr:cNvPr id="57" name="Rectangle 251"/>
        <xdr:cNvSpPr>
          <a:spLocks/>
        </xdr:cNvSpPr>
      </xdr:nvSpPr>
      <xdr:spPr>
        <a:xfrm>
          <a:off x="12696825" y="6572250"/>
          <a:ext cx="2047875" cy="209550"/>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　参加申込メールを受信する。</a:t>
          </a:r>
        </a:p>
      </xdr:txBody>
    </xdr:sp>
    <xdr:clientData/>
  </xdr:twoCellAnchor>
  <xdr:twoCellAnchor>
    <xdr:from>
      <xdr:col>14</xdr:col>
      <xdr:colOff>38100</xdr:colOff>
      <xdr:row>19</xdr:row>
      <xdr:rowOff>19050</xdr:rowOff>
    </xdr:from>
    <xdr:to>
      <xdr:col>15</xdr:col>
      <xdr:colOff>0</xdr:colOff>
      <xdr:row>20</xdr:row>
      <xdr:rowOff>66675</xdr:rowOff>
    </xdr:to>
    <xdr:sp>
      <xdr:nvSpPr>
        <xdr:cNvPr id="58" name="Rectangle 252"/>
        <xdr:cNvSpPr>
          <a:spLocks/>
        </xdr:cNvSpPr>
      </xdr:nvSpPr>
      <xdr:spPr>
        <a:xfrm>
          <a:off x="12706350" y="5372100"/>
          <a:ext cx="2047875" cy="219075"/>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　参加申込メールを受信する。</a:t>
          </a:r>
        </a:p>
      </xdr:txBody>
    </xdr:sp>
    <xdr:clientData/>
  </xdr:twoCellAnchor>
  <xdr:twoCellAnchor>
    <xdr:from>
      <xdr:col>14</xdr:col>
      <xdr:colOff>38100</xdr:colOff>
      <xdr:row>12</xdr:row>
      <xdr:rowOff>19050</xdr:rowOff>
    </xdr:from>
    <xdr:to>
      <xdr:col>15</xdr:col>
      <xdr:colOff>0</xdr:colOff>
      <xdr:row>13</xdr:row>
      <xdr:rowOff>57150</xdr:rowOff>
    </xdr:to>
    <xdr:sp>
      <xdr:nvSpPr>
        <xdr:cNvPr id="59" name="Rectangle 253"/>
        <xdr:cNvSpPr>
          <a:spLocks/>
        </xdr:cNvSpPr>
      </xdr:nvSpPr>
      <xdr:spPr>
        <a:xfrm>
          <a:off x="12706350" y="4171950"/>
          <a:ext cx="2047875" cy="209550"/>
        </a:xfrm>
        <a:prstGeom prst="rect">
          <a:avLst/>
        </a:prstGeom>
        <a:solidFill>
          <a:srgbClr val="FFFF99"/>
        </a:solidFill>
        <a:ln w="9525"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⑤　参加申込メールを受信する。</a:t>
          </a:r>
        </a:p>
      </xdr:txBody>
    </xdr:sp>
    <xdr:clientData/>
  </xdr:twoCellAnchor>
  <xdr:twoCellAnchor>
    <xdr:from>
      <xdr:col>9</xdr:col>
      <xdr:colOff>561975</xdr:colOff>
      <xdr:row>25</xdr:row>
      <xdr:rowOff>47625</xdr:rowOff>
    </xdr:from>
    <xdr:to>
      <xdr:col>11</xdr:col>
      <xdr:colOff>323850</xdr:colOff>
      <xdr:row>28</xdr:row>
      <xdr:rowOff>85725</xdr:rowOff>
    </xdr:to>
    <xdr:sp>
      <xdr:nvSpPr>
        <xdr:cNvPr id="60" name="AutoShape 254"/>
        <xdr:cNvSpPr>
          <a:spLocks/>
        </xdr:cNvSpPr>
      </xdr:nvSpPr>
      <xdr:spPr>
        <a:xfrm rot="1839977">
          <a:off x="5924550" y="6429375"/>
          <a:ext cx="904875" cy="552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114300</xdr:rowOff>
    </xdr:from>
    <xdr:to>
      <xdr:col>13</xdr:col>
      <xdr:colOff>533400</xdr:colOff>
      <xdr:row>37</xdr:row>
      <xdr:rowOff>514350</xdr:rowOff>
    </xdr:to>
    <xdr:sp>
      <xdr:nvSpPr>
        <xdr:cNvPr id="61" name="Rectangle 255"/>
        <xdr:cNvSpPr>
          <a:spLocks/>
        </xdr:cNvSpPr>
      </xdr:nvSpPr>
      <xdr:spPr>
        <a:xfrm>
          <a:off x="6648450" y="7696200"/>
          <a:ext cx="3657600" cy="2428875"/>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ログインの後、【ふるさと申込書】を作成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すべてのふるさと登録による出場選手の情報を入力後、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「申込チェック」ボタン、次に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「確定」ボタンを押下する。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続いて、【競技申込書】を作成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当該競技の種別・種目等のすべての申込書において、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参加者情報を入力後、「申込書チェック」ボタン、次に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確定」ボタンを押下する。（すべての申込書において、申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込チェックが正常に行われた場合「確定」ボタンを押下で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きるようになる。）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すべてのふるさと登録による出場選手とは、ふるさと登録</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届・ふるさと選手制度使用申請届を済ませ、当該大会（県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予選会・ブ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ロック大会含む）に出場する選手（出場した選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手含む）。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②入力終了（「確定」ボタン押下）後、メールが県体育協会に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自動送信される。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152400</xdr:colOff>
      <xdr:row>38</xdr:row>
      <xdr:rowOff>0</xdr:rowOff>
    </xdr:from>
    <xdr:to>
      <xdr:col>13</xdr:col>
      <xdr:colOff>542925</xdr:colOff>
      <xdr:row>38</xdr:row>
      <xdr:rowOff>561975</xdr:rowOff>
    </xdr:to>
    <xdr:sp>
      <xdr:nvSpPr>
        <xdr:cNvPr id="62" name="Rectangle 256"/>
        <xdr:cNvSpPr>
          <a:spLocks/>
        </xdr:cNvSpPr>
      </xdr:nvSpPr>
      <xdr:spPr>
        <a:xfrm>
          <a:off x="6657975" y="10220325"/>
          <a:ext cx="3657600" cy="561975"/>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ブロック大会実施競技については、ブロック大会申込時において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入力した全種別の情報が本大会申込にも反映されるため、本大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会申込時のふるさと申込手続きは不可となる。</a:t>
          </a:r>
        </a:p>
      </xdr:txBody>
    </xdr:sp>
    <xdr:clientData/>
  </xdr:twoCellAnchor>
  <xdr:twoCellAnchor>
    <xdr:from>
      <xdr:col>13</xdr:col>
      <xdr:colOff>704850</xdr:colOff>
      <xdr:row>32</xdr:row>
      <xdr:rowOff>114300</xdr:rowOff>
    </xdr:from>
    <xdr:to>
      <xdr:col>15</xdr:col>
      <xdr:colOff>285750</xdr:colOff>
      <xdr:row>35</xdr:row>
      <xdr:rowOff>638175</xdr:rowOff>
    </xdr:to>
    <xdr:sp>
      <xdr:nvSpPr>
        <xdr:cNvPr id="63" name="Rectangle 257"/>
        <xdr:cNvSpPr>
          <a:spLocks/>
        </xdr:cNvSpPr>
      </xdr:nvSpPr>
      <xdr:spPr>
        <a:xfrm>
          <a:off x="10477500" y="7696200"/>
          <a:ext cx="4562475" cy="129540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③県競技団体から「入力終了」メールを受信後、システムへログインする。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④ログイン後、当該競技の登録案内を確認・点検する。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⑤点検後、内容を承認すれば、「承認」ボタンを押下する。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参加申込メールが開催県、中央競技団体、市町村、県競技団体に送信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される。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内容に不備等があれば、県体育協会に連絡の上、入力内容を整えさ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せる。</a:t>
          </a:r>
        </a:p>
      </xdr:txBody>
    </xdr:sp>
    <xdr:clientData/>
  </xdr:twoCellAnchor>
  <xdr:twoCellAnchor>
    <xdr:from>
      <xdr:col>13</xdr:col>
      <xdr:colOff>476250</xdr:colOff>
      <xdr:row>33</xdr:row>
      <xdr:rowOff>47625</xdr:rowOff>
    </xdr:from>
    <xdr:to>
      <xdr:col>13</xdr:col>
      <xdr:colOff>695325</xdr:colOff>
      <xdr:row>37</xdr:row>
      <xdr:rowOff>228600</xdr:rowOff>
    </xdr:to>
    <xdr:sp>
      <xdr:nvSpPr>
        <xdr:cNvPr id="64" name="Line 258"/>
        <xdr:cNvSpPr>
          <a:spLocks/>
        </xdr:cNvSpPr>
      </xdr:nvSpPr>
      <xdr:spPr>
        <a:xfrm flipV="1">
          <a:off x="10248900" y="7800975"/>
          <a:ext cx="219075" cy="2038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2409825</xdr:colOff>
      <xdr:row>0</xdr:row>
      <xdr:rowOff>990600</xdr:rowOff>
    </xdr:from>
    <xdr:to>
      <xdr:col>15</xdr:col>
      <xdr:colOff>247650</xdr:colOff>
      <xdr:row>2</xdr:row>
      <xdr:rowOff>171450</xdr:rowOff>
    </xdr:to>
    <xdr:sp>
      <xdr:nvSpPr>
        <xdr:cNvPr id="65" name="WordArt 261" descr="県予選会～ブロック大会&#10;までの提出用"/>
        <xdr:cNvSpPr>
          <a:spLocks/>
        </xdr:cNvSpPr>
      </xdr:nvSpPr>
      <xdr:spPr>
        <a:xfrm>
          <a:off x="12182475" y="990600"/>
          <a:ext cx="2819400" cy="914400"/>
        </a:xfrm>
        <a:prstGeom prst="rect"/>
        <a:noFill/>
      </xdr:spPr>
      <xdr:txBody>
        <a:bodyPr fromWordArt="1" wrap="none" lIns="91440" tIns="45720" rIns="91440" bIns="45720">
          <a:prstTxWarp prst="textPlain"/>
        </a:bodyPr>
        <a:p>
          <a:pPr algn="ctr"/>
          <a:r>
            <a:rPr sz="4400" b="1" kern="10" spc="0">
              <a:ln w="9525" cmpd="sng">
                <a:noFill/>
              </a:ln>
              <a:solidFill>
                <a:srgbClr val="FF0000">
                  <a:alpha val="82000"/>
                </a:srgbClr>
              </a:solidFill>
              <a:latin typeface="+mn-ea"/>
              <a:cs typeface="+mn-ea"/>
            </a:rPr>
            <a:t>本大会（東海ブロック大会）申込時必須</a:t>
          </a:r>
        </a:p>
      </xdr:txBody>
    </xdr:sp>
    <xdr:clientData/>
  </xdr:twoCellAnchor>
  <xdr:twoCellAnchor>
    <xdr:from>
      <xdr:col>0</xdr:col>
      <xdr:colOff>266700</xdr:colOff>
      <xdr:row>5</xdr:row>
      <xdr:rowOff>142875</xdr:rowOff>
    </xdr:from>
    <xdr:to>
      <xdr:col>6</xdr:col>
      <xdr:colOff>523875</xdr:colOff>
      <xdr:row>8</xdr:row>
      <xdr:rowOff>104775</xdr:rowOff>
    </xdr:to>
    <xdr:sp>
      <xdr:nvSpPr>
        <xdr:cNvPr id="66" name="AutoShape 262"/>
        <xdr:cNvSpPr>
          <a:spLocks/>
        </xdr:cNvSpPr>
      </xdr:nvSpPr>
      <xdr:spPr>
        <a:xfrm>
          <a:off x="266700" y="2524125"/>
          <a:ext cx="3562350" cy="1047750"/>
        </a:xfrm>
        <a:prstGeom prst="wedgeRoundRectCallout">
          <a:avLst>
            <a:gd name="adj1" fmla="val -33421"/>
            <a:gd name="adj2" fmla="val 28818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352425</xdr:colOff>
      <xdr:row>1</xdr:row>
      <xdr:rowOff>28575</xdr:rowOff>
    </xdr:from>
    <xdr:to>
      <xdr:col>13</xdr:col>
      <xdr:colOff>2266950</xdr:colOff>
      <xdr:row>1</xdr:row>
      <xdr:rowOff>466725</xdr:rowOff>
    </xdr:to>
    <xdr:sp>
      <xdr:nvSpPr>
        <xdr:cNvPr id="67" name="Rectangle 263"/>
        <xdr:cNvSpPr>
          <a:spLocks/>
        </xdr:cNvSpPr>
      </xdr:nvSpPr>
      <xdr:spPr>
        <a:xfrm>
          <a:off x="6400800" y="1257300"/>
          <a:ext cx="5638800" cy="438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38100</xdr:rowOff>
    </xdr:from>
    <xdr:to>
      <xdr:col>2</xdr:col>
      <xdr:colOff>485775</xdr:colOff>
      <xdr:row>7</xdr:row>
      <xdr:rowOff>466725</xdr:rowOff>
    </xdr:to>
    <xdr:sp>
      <xdr:nvSpPr>
        <xdr:cNvPr id="1" name="AutoShape 1"/>
        <xdr:cNvSpPr>
          <a:spLocks/>
        </xdr:cNvSpPr>
      </xdr:nvSpPr>
      <xdr:spPr>
        <a:xfrm>
          <a:off x="76200" y="1476375"/>
          <a:ext cx="1562100" cy="428625"/>
        </a:xfrm>
        <a:prstGeom prst="flowChartProcess">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選</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東海ブロック大会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4</xdr:row>
      <xdr:rowOff>123825</xdr:rowOff>
    </xdr:from>
    <xdr:to>
      <xdr:col>4</xdr:col>
      <xdr:colOff>114300</xdr:colOff>
      <xdr:row>5</xdr:row>
      <xdr:rowOff>9525</xdr:rowOff>
    </xdr:to>
    <xdr:sp>
      <xdr:nvSpPr>
        <xdr:cNvPr id="1" name="Oval 1"/>
        <xdr:cNvSpPr>
          <a:spLocks/>
        </xdr:cNvSpPr>
      </xdr:nvSpPr>
      <xdr:spPr>
        <a:xfrm>
          <a:off x="2590800" y="1028700"/>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847725</xdr:colOff>
      <xdr:row>10</xdr:row>
      <xdr:rowOff>0</xdr:rowOff>
    </xdr:from>
    <xdr:to>
      <xdr:col>10</xdr:col>
      <xdr:colOff>219075</xdr:colOff>
      <xdr:row>12</xdr:row>
      <xdr:rowOff>38100</xdr:rowOff>
    </xdr:to>
    <xdr:sp>
      <xdr:nvSpPr>
        <xdr:cNvPr id="2" name="Oval 3"/>
        <xdr:cNvSpPr>
          <a:spLocks/>
        </xdr:cNvSpPr>
      </xdr:nvSpPr>
      <xdr:spPr>
        <a:xfrm>
          <a:off x="7439025" y="2276475"/>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11</xdr:row>
      <xdr:rowOff>219075</xdr:rowOff>
    </xdr:from>
    <xdr:to>
      <xdr:col>7</xdr:col>
      <xdr:colOff>304800</xdr:colOff>
      <xdr:row>13</xdr:row>
      <xdr:rowOff>57150</xdr:rowOff>
    </xdr:to>
    <xdr:sp>
      <xdr:nvSpPr>
        <xdr:cNvPr id="3" name="Oval 4"/>
        <xdr:cNvSpPr>
          <a:spLocks/>
        </xdr:cNvSpPr>
      </xdr:nvSpPr>
      <xdr:spPr>
        <a:xfrm>
          <a:off x="4743450" y="2733675"/>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15</xdr:row>
      <xdr:rowOff>0</xdr:rowOff>
    </xdr:from>
    <xdr:to>
      <xdr:col>8</xdr:col>
      <xdr:colOff>866775</xdr:colOff>
      <xdr:row>23</xdr:row>
      <xdr:rowOff>19050</xdr:rowOff>
    </xdr:to>
    <xdr:sp>
      <xdr:nvSpPr>
        <xdr:cNvPr id="4" name="Text Box 5"/>
        <xdr:cNvSpPr txBox="1">
          <a:spLocks noChangeArrowheads="1"/>
        </xdr:cNvSpPr>
      </xdr:nvSpPr>
      <xdr:spPr>
        <a:xfrm>
          <a:off x="962025" y="3476625"/>
          <a:ext cx="5391150" cy="1600200"/>
        </a:xfrm>
        <a:prstGeom prst="rect">
          <a:avLst/>
        </a:prstGeom>
        <a:noFill/>
        <a:ln w="9525" cmpd="sng">
          <a:noFill/>
        </a:ln>
      </xdr:spPr>
      <xdr:txBody>
        <a:bodyPr vertOverflow="clip" wrap="square" lIns="118872" tIns="73152" rIns="118872" bIns="0"/>
        <a:p>
          <a:pPr algn="ctr">
            <a:defRPr/>
          </a:pPr>
          <a:r>
            <a:rPr lang="en-US" cap="none" sz="7200" b="0" i="0" u="none" baseline="0">
              <a:solidFill>
                <a:srgbClr val="C0C0C0"/>
              </a:solidFill>
            </a:rPr>
            <a:t>記　入　例</a:t>
          </a:r>
        </a:p>
      </xdr:txBody>
    </xdr:sp>
    <xdr:clientData/>
  </xdr:twoCellAnchor>
  <xdr:twoCellAnchor>
    <xdr:from>
      <xdr:col>0</xdr:col>
      <xdr:colOff>628650</xdr:colOff>
      <xdr:row>24</xdr:row>
      <xdr:rowOff>180975</xdr:rowOff>
    </xdr:from>
    <xdr:to>
      <xdr:col>1</xdr:col>
      <xdr:colOff>209550</xdr:colOff>
      <xdr:row>26</xdr:row>
      <xdr:rowOff>28575</xdr:rowOff>
    </xdr:to>
    <xdr:sp>
      <xdr:nvSpPr>
        <xdr:cNvPr id="5" name="Oval 6"/>
        <xdr:cNvSpPr>
          <a:spLocks/>
        </xdr:cNvSpPr>
      </xdr:nvSpPr>
      <xdr:spPr>
        <a:xfrm>
          <a:off x="628650" y="5334000"/>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25</xdr:row>
      <xdr:rowOff>133350</xdr:rowOff>
    </xdr:from>
    <xdr:to>
      <xdr:col>8</xdr:col>
      <xdr:colOff>1028700</xdr:colOff>
      <xdr:row>26</xdr:row>
      <xdr:rowOff>190500</xdr:rowOff>
    </xdr:to>
    <xdr:sp>
      <xdr:nvSpPr>
        <xdr:cNvPr id="6" name="Oval 7"/>
        <xdr:cNvSpPr>
          <a:spLocks/>
        </xdr:cNvSpPr>
      </xdr:nvSpPr>
      <xdr:spPr>
        <a:xfrm>
          <a:off x="6248400" y="5476875"/>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xdr:row>
      <xdr:rowOff>95250</xdr:rowOff>
    </xdr:from>
    <xdr:to>
      <xdr:col>4</xdr:col>
      <xdr:colOff>619125</xdr:colOff>
      <xdr:row>2</xdr:row>
      <xdr:rowOff>123825</xdr:rowOff>
    </xdr:to>
    <xdr:sp>
      <xdr:nvSpPr>
        <xdr:cNvPr id="7" name="Oval 8"/>
        <xdr:cNvSpPr>
          <a:spLocks/>
        </xdr:cNvSpPr>
      </xdr:nvSpPr>
      <xdr:spPr>
        <a:xfrm>
          <a:off x="2752725" y="266700"/>
          <a:ext cx="609600" cy="4095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6</xdr:row>
      <xdr:rowOff>190500</xdr:rowOff>
    </xdr:from>
    <xdr:to>
      <xdr:col>4</xdr:col>
      <xdr:colOff>333375</xdr:colOff>
      <xdr:row>7</xdr:row>
      <xdr:rowOff>76200</xdr:rowOff>
    </xdr:to>
    <xdr:sp>
      <xdr:nvSpPr>
        <xdr:cNvPr id="8" name="Oval 1"/>
        <xdr:cNvSpPr>
          <a:spLocks/>
        </xdr:cNvSpPr>
      </xdr:nvSpPr>
      <xdr:spPr>
        <a:xfrm>
          <a:off x="2809875" y="1571625"/>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6</xdr:col>
      <xdr:colOff>114300</xdr:colOff>
      <xdr:row>0</xdr:row>
      <xdr:rowOff>0</xdr:rowOff>
    </xdr:to>
    <xdr:sp>
      <xdr:nvSpPr>
        <xdr:cNvPr id="1" name="Text Box 1"/>
        <xdr:cNvSpPr txBox="1">
          <a:spLocks noChangeArrowheads="1"/>
        </xdr:cNvSpPr>
      </xdr:nvSpPr>
      <xdr:spPr>
        <a:xfrm>
          <a:off x="190500" y="0"/>
          <a:ext cx="7591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日赤分校</a:t>
          </a:r>
        </a:p>
      </xdr:txBody>
    </xdr:sp>
    <xdr:clientData/>
  </xdr:twoCellAnchor>
  <xdr:twoCellAnchor>
    <xdr:from>
      <xdr:col>0</xdr:col>
      <xdr:colOff>200025</xdr:colOff>
      <xdr:row>0</xdr:row>
      <xdr:rowOff>0</xdr:rowOff>
    </xdr:from>
    <xdr:to>
      <xdr:col>0</xdr:col>
      <xdr:colOff>800100</xdr:colOff>
      <xdr:row>0</xdr:row>
      <xdr:rowOff>0</xdr:rowOff>
    </xdr:to>
    <xdr:sp>
      <xdr:nvSpPr>
        <xdr:cNvPr id="2" name="Text Box 2"/>
        <xdr:cNvSpPr txBox="1">
          <a:spLocks noChangeArrowheads="1"/>
        </xdr:cNvSpPr>
      </xdr:nvSpPr>
      <xdr:spPr>
        <a:xfrm>
          <a:off x="200025" y="0"/>
          <a:ext cx="600075" cy="0"/>
        </a:xfrm>
        <a:prstGeom prst="rect">
          <a:avLst/>
        </a:prstGeom>
        <a:noFill/>
        <a:ln w="9525" cmpd="sng">
          <a:noFill/>
        </a:ln>
      </xdr:spPr>
      <xdr:txBody>
        <a:bodyPr vertOverflow="clip" wrap="square" lIns="0" tIns="18288" rIns="0" bIns="0"/>
        <a:p>
          <a:pPr algn="l">
            <a:defRPr/>
          </a:pPr>
          <a:r>
            <a:rPr lang="en-US" cap="none" sz="900" b="0" i="0" u="none" baseline="0">
              <a:solidFill>
                <a:srgbClr val="000000"/>
              </a:solidFill>
            </a:rPr>
            <a:t>名田分校</a:t>
          </a:r>
        </a:p>
      </xdr:txBody>
    </xdr:sp>
    <xdr:clientData/>
  </xdr:twoCellAnchor>
  <xdr:twoCellAnchor>
    <xdr:from>
      <xdr:col>0</xdr:col>
      <xdr:colOff>142875</xdr:colOff>
      <xdr:row>0</xdr:row>
      <xdr:rowOff>0</xdr:rowOff>
    </xdr:from>
    <xdr:to>
      <xdr:col>6</xdr:col>
      <xdr:colOff>9525</xdr:colOff>
      <xdr:row>0</xdr:row>
      <xdr:rowOff>0</xdr:rowOff>
    </xdr:to>
    <xdr:sp>
      <xdr:nvSpPr>
        <xdr:cNvPr id="3" name="Text Box 3"/>
        <xdr:cNvSpPr txBox="1">
          <a:spLocks noChangeArrowheads="1"/>
        </xdr:cNvSpPr>
      </xdr:nvSpPr>
      <xdr:spPr>
        <a:xfrm>
          <a:off x="142875" y="0"/>
          <a:ext cx="7534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須野分校</a:t>
          </a:r>
        </a:p>
      </xdr:txBody>
    </xdr:sp>
    <xdr:clientData/>
  </xdr:twoCellAnchor>
  <xdr:twoCellAnchor>
    <xdr:from>
      <xdr:col>0</xdr:col>
      <xdr:colOff>152400</xdr:colOff>
      <xdr:row>0</xdr:row>
      <xdr:rowOff>0</xdr:rowOff>
    </xdr:from>
    <xdr:to>
      <xdr:col>6</xdr:col>
      <xdr:colOff>133350</xdr:colOff>
      <xdr:row>0</xdr:row>
      <xdr:rowOff>0</xdr:rowOff>
    </xdr:to>
    <xdr:sp>
      <xdr:nvSpPr>
        <xdr:cNvPr id="4" name="Text Box 4"/>
        <xdr:cNvSpPr txBox="1">
          <a:spLocks noChangeArrowheads="1"/>
        </xdr:cNvSpPr>
      </xdr:nvSpPr>
      <xdr:spPr>
        <a:xfrm>
          <a:off x="152400" y="0"/>
          <a:ext cx="7648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赤倉分校</a:t>
          </a:r>
        </a:p>
      </xdr:txBody>
    </xdr:sp>
    <xdr:clientData/>
  </xdr:twoCellAnchor>
  <xdr:twoCellAnchor>
    <xdr:from>
      <xdr:col>0</xdr:col>
      <xdr:colOff>133350</xdr:colOff>
      <xdr:row>0</xdr:row>
      <xdr:rowOff>0</xdr:rowOff>
    </xdr:from>
    <xdr:to>
      <xdr:col>6</xdr:col>
      <xdr:colOff>247650</xdr:colOff>
      <xdr:row>0</xdr:row>
      <xdr:rowOff>0</xdr:rowOff>
    </xdr:to>
    <xdr:sp>
      <xdr:nvSpPr>
        <xdr:cNvPr id="5" name="Text Box 5"/>
        <xdr:cNvSpPr txBox="1">
          <a:spLocks noChangeArrowheads="1"/>
        </xdr:cNvSpPr>
      </xdr:nvSpPr>
      <xdr:spPr>
        <a:xfrm>
          <a:off x="133350" y="0"/>
          <a:ext cx="7781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青柳分校</a:t>
          </a:r>
        </a:p>
      </xdr:txBody>
    </xdr:sp>
    <xdr:clientData/>
  </xdr:twoCellAnchor>
  <xdr:twoCellAnchor>
    <xdr:from>
      <xdr:col>0</xdr:col>
      <xdr:colOff>161925</xdr:colOff>
      <xdr:row>0</xdr:row>
      <xdr:rowOff>0</xdr:rowOff>
    </xdr:from>
    <xdr:to>
      <xdr:col>6</xdr:col>
      <xdr:colOff>219075</xdr:colOff>
      <xdr:row>0</xdr:row>
      <xdr:rowOff>0</xdr:rowOff>
    </xdr:to>
    <xdr:sp>
      <xdr:nvSpPr>
        <xdr:cNvPr id="6" name="Text Box 6"/>
        <xdr:cNvSpPr txBox="1">
          <a:spLocks noChangeArrowheads="1"/>
        </xdr:cNvSpPr>
      </xdr:nvSpPr>
      <xdr:spPr>
        <a:xfrm>
          <a:off x="161925" y="0"/>
          <a:ext cx="772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西山分校</a:t>
          </a:r>
        </a:p>
      </xdr:txBody>
    </xdr:sp>
    <xdr:clientData/>
  </xdr:twoCellAnchor>
  <xdr:twoCellAnchor>
    <xdr:from>
      <xdr:col>0</xdr:col>
      <xdr:colOff>133350</xdr:colOff>
      <xdr:row>0</xdr:row>
      <xdr:rowOff>0</xdr:rowOff>
    </xdr:from>
    <xdr:to>
      <xdr:col>1</xdr:col>
      <xdr:colOff>0</xdr:colOff>
      <xdr:row>0</xdr:row>
      <xdr:rowOff>0</xdr:rowOff>
    </xdr:to>
    <xdr:sp>
      <xdr:nvSpPr>
        <xdr:cNvPr id="7" name="Text Box 7"/>
        <xdr:cNvSpPr txBox="1">
          <a:spLocks noChangeArrowheads="1"/>
        </xdr:cNvSpPr>
      </xdr:nvSpPr>
      <xdr:spPr>
        <a:xfrm>
          <a:off x="133350" y="0"/>
          <a:ext cx="2209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甫母分校</a:t>
          </a:r>
        </a:p>
      </xdr:txBody>
    </xdr:sp>
    <xdr:clientData/>
  </xdr:twoCellAnchor>
  <xdr:twoCellAnchor>
    <xdr:from>
      <xdr:col>0</xdr:col>
      <xdr:colOff>0</xdr:colOff>
      <xdr:row>0</xdr:row>
      <xdr:rowOff>0</xdr:rowOff>
    </xdr:from>
    <xdr:to>
      <xdr:col>0</xdr:col>
      <xdr:colOff>0</xdr:colOff>
      <xdr:row>0</xdr:row>
      <xdr:rowOff>0</xdr:rowOff>
    </xdr:to>
    <xdr:sp>
      <xdr:nvSpPr>
        <xdr:cNvPr id="8" name="Text Box 8"/>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0</xdr:row>
      <xdr:rowOff>0</xdr:rowOff>
    </xdr:from>
    <xdr:to>
      <xdr:col>0</xdr:col>
      <xdr:colOff>28575</xdr:colOff>
      <xdr:row>0</xdr:row>
      <xdr:rowOff>0</xdr:rowOff>
    </xdr:to>
    <xdr:sp>
      <xdr:nvSpPr>
        <xdr:cNvPr id="9" name="Line 9"/>
        <xdr:cNvSpPr>
          <a:spLocks/>
        </xdr:cNvSpPr>
      </xdr:nvSpPr>
      <xdr:spPr>
        <a:xfrm>
          <a:off x="28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0</xdr:row>
      <xdr:rowOff>0</xdr:rowOff>
    </xdr:from>
    <xdr:to>
      <xdr:col>4</xdr:col>
      <xdr:colOff>114300</xdr:colOff>
      <xdr:row>0</xdr:row>
      <xdr:rowOff>0</xdr:rowOff>
    </xdr:to>
    <xdr:sp>
      <xdr:nvSpPr>
        <xdr:cNvPr id="10" name="Text Box 10"/>
        <xdr:cNvSpPr txBox="1">
          <a:spLocks noChangeArrowheads="1"/>
        </xdr:cNvSpPr>
      </xdr:nvSpPr>
      <xdr:spPr>
        <a:xfrm>
          <a:off x="190500" y="0"/>
          <a:ext cx="6219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日赤分校</a:t>
          </a:r>
        </a:p>
      </xdr:txBody>
    </xdr:sp>
    <xdr:clientData/>
  </xdr:twoCellAnchor>
  <xdr:twoCellAnchor>
    <xdr:from>
      <xdr:col>0</xdr:col>
      <xdr:colOff>200025</xdr:colOff>
      <xdr:row>0</xdr:row>
      <xdr:rowOff>0</xdr:rowOff>
    </xdr:from>
    <xdr:to>
      <xdr:col>0</xdr:col>
      <xdr:colOff>800100</xdr:colOff>
      <xdr:row>0</xdr:row>
      <xdr:rowOff>0</xdr:rowOff>
    </xdr:to>
    <xdr:sp>
      <xdr:nvSpPr>
        <xdr:cNvPr id="11" name="Text Box 11"/>
        <xdr:cNvSpPr txBox="1">
          <a:spLocks noChangeArrowheads="1"/>
        </xdr:cNvSpPr>
      </xdr:nvSpPr>
      <xdr:spPr>
        <a:xfrm>
          <a:off x="200025" y="0"/>
          <a:ext cx="600075" cy="0"/>
        </a:xfrm>
        <a:prstGeom prst="rect">
          <a:avLst/>
        </a:prstGeom>
        <a:noFill/>
        <a:ln w="9525" cmpd="sng">
          <a:noFill/>
        </a:ln>
      </xdr:spPr>
      <xdr:txBody>
        <a:bodyPr vertOverflow="clip" wrap="square" lIns="0" tIns="18288" rIns="0" bIns="0"/>
        <a:p>
          <a:pPr algn="l">
            <a:defRPr/>
          </a:pPr>
          <a:r>
            <a:rPr lang="en-US" cap="none" sz="900" b="0" i="0" u="none" baseline="0">
              <a:solidFill>
                <a:srgbClr val="000000"/>
              </a:solidFill>
            </a:rPr>
            <a:t>名田分校</a:t>
          </a:r>
        </a:p>
      </xdr:txBody>
    </xdr:sp>
    <xdr:clientData/>
  </xdr:twoCellAnchor>
  <xdr:twoCellAnchor>
    <xdr:from>
      <xdr:col>0</xdr:col>
      <xdr:colOff>142875</xdr:colOff>
      <xdr:row>0</xdr:row>
      <xdr:rowOff>0</xdr:rowOff>
    </xdr:from>
    <xdr:to>
      <xdr:col>4</xdr:col>
      <xdr:colOff>9525</xdr:colOff>
      <xdr:row>0</xdr:row>
      <xdr:rowOff>0</xdr:rowOff>
    </xdr:to>
    <xdr:sp>
      <xdr:nvSpPr>
        <xdr:cNvPr id="12" name="Text Box 12"/>
        <xdr:cNvSpPr txBox="1">
          <a:spLocks noChangeArrowheads="1"/>
        </xdr:cNvSpPr>
      </xdr:nvSpPr>
      <xdr:spPr>
        <a:xfrm>
          <a:off x="142875" y="0"/>
          <a:ext cx="6162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須野分校</a:t>
          </a:r>
        </a:p>
      </xdr:txBody>
    </xdr:sp>
    <xdr:clientData/>
  </xdr:twoCellAnchor>
  <xdr:twoCellAnchor>
    <xdr:from>
      <xdr:col>0</xdr:col>
      <xdr:colOff>152400</xdr:colOff>
      <xdr:row>0</xdr:row>
      <xdr:rowOff>0</xdr:rowOff>
    </xdr:from>
    <xdr:to>
      <xdr:col>4</xdr:col>
      <xdr:colOff>133350</xdr:colOff>
      <xdr:row>0</xdr:row>
      <xdr:rowOff>0</xdr:rowOff>
    </xdr:to>
    <xdr:sp>
      <xdr:nvSpPr>
        <xdr:cNvPr id="13" name="Text Box 13"/>
        <xdr:cNvSpPr txBox="1">
          <a:spLocks noChangeArrowheads="1"/>
        </xdr:cNvSpPr>
      </xdr:nvSpPr>
      <xdr:spPr>
        <a:xfrm>
          <a:off x="152400" y="0"/>
          <a:ext cx="62769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赤倉分校</a:t>
          </a:r>
        </a:p>
      </xdr:txBody>
    </xdr:sp>
    <xdr:clientData/>
  </xdr:twoCellAnchor>
  <xdr:twoCellAnchor>
    <xdr:from>
      <xdr:col>0</xdr:col>
      <xdr:colOff>133350</xdr:colOff>
      <xdr:row>0</xdr:row>
      <xdr:rowOff>0</xdr:rowOff>
    </xdr:from>
    <xdr:to>
      <xdr:col>4</xdr:col>
      <xdr:colOff>247650</xdr:colOff>
      <xdr:row>0</xdr:row>
      <xdr:rowOff>0</xdr:rowOff>
    </xdr:to>
    <xdr:sp>
      <xdr:nvSpPr>
        <xdr:cNvPr id="14" name="Text Box 14"/>
        <xdr:cNvSpPr txBox="1">
          <a:spLocks noChangeArrowheads="1"/>
        </xdr:cNvSpPr>
      </xdr:nvSpPr>
      <xdr:spPr>
        <a:xfrm>
          <a:off x="133350" y="0"/>
          <a:ext cx="6410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青柳分校</a:t>
          </a:r>
        </a:p>
      </xdr:txBody>
    </xdr:sp>
    <xdr:clientData/>
  </xdr:twoCellAnchor>
  <xdr:twoCellAnchor>
    <xdr:from>
      <xdr:col>0</xdr:col>
      <xdr:colOff>161925</xdr:colOff>
      <xdr:row>0</xdr:row>
      <xdr:rowOff>0</xdr:rowOff>
    </xdr:from>
    <xdr:to>
      <xdr:col>4</xdr:col>
      <xdr:colOff>219075</xdr:colOff>
      <xdr:row>0</xdr:row>
      <xdr:rowOff>0</xdr:rowOff>
    </xdr:to>
    <xdr:sp>
      <xdr:nvSpPr>
        <xdr:cNvPr id="15" name="Text Box 15"/>
        <xdr:cNvSpPr txBox="1">
          <a:spLocks noChangeArrowheads="1"/>
        </xdr:cNvSpPr>
      </xdr:nvSpPr>
      <xdr:spPr>
        <a:xfrm>
          <a:off x="161925" y="0"/>
          <a:ext cx="63531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西山分校</a:t>
          </a:r>
        </a:p>
      </xdr:txBody>
    </xdr:sp>
    <xdr:clientData/>
  </xdr:twoCellAnchor>
  <xdr:twoCellAnchor>
    <xdr:from>
      <xdr:col>0</xdr:col>
      <xdr:colOff>133350</xdr:colOff>
      <xdr:row>0</xdr:row>
      <xdr:rowOff>0</xdr:rowOff>
    </xdr:from>
    <xdr:to>
      <xdr:col>1</xdr:col>
      <xdr:colOff>0</xdr:colOff>
      <xdr:row>0</xdr:row>
      <xdr:rowOff>0</xdr:rowOff>
    </xdr:to>
    <xdr:sp>
      <xdr:nvSpPr>
        <xdr:cNvPr id="16" name="Text Box 16"/>
        <xdr:cNvSpPr txBox="1">
          <a:spLocks noChangeArrowheads="1"/>
        </xdr:cNvSpPr>
      </xdr:nvSpPr>
      <xdr:spPr>
        <a:xfrm>
          <a:off x="133350" y="0"/>
          <a:ext cx="2209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甫母分校</a:t>
          </a:r>
        </a:p>
      </xdr:txBody>
    </xdr:sp>
    <xdr:clientData/>
  </xdr:twoCellAnchor>
  <xdr:twoCellAnchor>
    <xdr:from>
      <xdr:col>0</xdr:col>
      <xdr:colOff>28575</xdr:colOff>
      <xdr:row>0</xdr:row>
      <xdr:rowOff>0</xdr:rowOff>
    </xdr:from>
    <xdr:to>
      <xdr:col>0</xdr:col>
      <xdr:colOff>28575</xdr:colOff>
      <xdr:row>0</xdr:row>
      <xdr:rowOff>0</xdr:rowOff>
    </xdr:to>
    <xdr:sp>
      <xdr:nvSpPr>
        <xdr:cNvPr id="17" name="Line 17"/>
        <xdr:cNvSpPr>
          <a:spLocks/>
        </xdr:cNvSpPr>
      </xdr:nvSpPr>
      <xdr:spPr>
        <a:xfrm>
          <a:off x="28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8" name="Text Box 18"/>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19" name="Text Box 19"/>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0" name="Text Box 20"/>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1" name="Text Box 21"/>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2" name="Text Box 22"/>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3" name="Text Box 23"/>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4" name="Text Box 24"/>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5" name="Text Box 25"/>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6" name="Text Box 26"/>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7" name="Text Box 27"/>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22269;&#20307;\&#9671;&#22269;&#20307;&#38306;&#20418;\06&#12288;&#12405;&#12427;&#12373;&#12392;\&#9678;&#12405;&#12427;&#12373;&#12392;&#36984;&#25163;&#30331;&#37682;&#19968;&#35239;&#34920;&#12304;&#27704;&#24180;&#12305;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22269;&#20307;\&#9671;&#22269;&#20307;&#38306;&#20418;\06&#12288;&#12405;&#12427;&#12373;&#12392;\&#9678;&#12405;&#12427;&#12373;&#12392;&#36984;&#25163;&#30331;&#37682;&#19968;&#35239;&#34920;&#12304;&#27704;&#24180;&#12305;2008&#9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技"/>
      <sheetName val="一覧"/>
      <sheetName val="ふるさと選手届け出様式1-B"/>
      <sheetName val="中・高"/>
      <sheetName val="Sheet1"/>
    </sheetNames>
    <sheetDataSet>
      <sheetData sheetId="0">
        <row r="3">
          <cell r="A3" t="str">
            <v>競技一覧</v>
          </cell>
        </row>
        <row r="4">
          <cell r="A4">
            <v>1</v>
          </cell>
          <cell r="B4" t="str">
            <v>ｽｹｰﾄ</v>
          </cell>
        </row>
        <row r="5">
          <cell r="A5">
            <v>2</v>
          </cell>
          <cell r="B5" t="str">
            <v>ｱｲｽﾎｯｹｰ</v>
          </cell>
        </row>
        <row r="6">
          <cell r="A6">
            <v>3</v>
          </cell>
          <cell r="B6" t="str">
            <v>ｽｷｰ</v>
          </cell>
        </row>
        <row r="7">
          <cell r="A7">
            <v>4</v>
          </cell>
          <cell r="B7" t="str">
            <v>水泳</v>
          </cell>
        </row>
        <row r="8">
          <cell r="A8">
            <v>5</v>
          </cell>
          <cell r="B8" t="str">
            <v>ﾎﾞｰﾄ</v>
          </cell>
        </row>
        <row r="9">
          <cell r="A9">
            <v>6</v>
          </cell>
          <cell r="B9" t="str">
            <v>ｾｰﾘﾝｸﾞ</v>
          </cell>
        </row>
        <row r="10">
          <cell r="A10">
            <v>7</v>
          </cell>
          <cell r="B10" t="str">
            <v>ｶﾇｰ</v>
          </cell>
        </row>
        <row r="11">
          <cell r="A11">
            <v>8</v>
          </cell>
          <cell r="B11" t="str">
            <v>ﾎﾞｳﾘﾝｸﾞ</v>
          </cell>
        </row>
        <row r="12">
          <cell r="A12">
            <v>9</v>
          </cell>
          <cell r="B12" t="str">
            <v>ｺﾞﾙﾌ</v>
          </cell>
        </row>
        <row r="13">
          <cell r="A13">
            <v>10</v>
          </cell>
          <cell r="B13" t="str">
            <v>陸上</v>
          </cell>
        </row>
        <row r="14">
          <cell r="A14">
            <v>11</v>
          </cell>
          <cell r="B14" t="str">
            <v>ｻｯｶｰ</v>
          </cell>
        </row>
        <row r="15">
          <cell r="A15">
            <v>12</v>
          </cell>
          <cell r="B15" t="str">
            <v>ﾃﾆｽ</v>
          </cell>
        </row>
        <row r="16">
          <cell r="A16">
            <v>13</v>
          </cell>
          <cell r="B16" t="str">
            <v>ﾎｯｹｰ</v>
          </cell>
        </row>
        <row r="17">
          <cell r="A17">
            <v>14</v>
          </cell>
          <cell r="B17" t="str">
            <v>ｱﾏﾁｭｱﾎﾞｸｼﾝｸﾞ</v>
          </cell>
        </row>
        <row r="18">
          <cell r="A18">
            <v>15</v>
          </cell>
          <cell r="B18" t="str">
            <v>ﾊﾞﾚｰﾎﾞｰﾙ</v>
          </cell>
        </row>
        <row r="19">
          <cell r="A19">
            <v>16</v>
          </cell>
          <cell r="B19" t="str">
            <v>体操</v>
          </cell>
        </row>
        <row r="20">
          <cell r="A20">
            <v>17</v>
          </cell>
          <cell r="B20" t="str">
            <v>ﾊﾞｽｹｯﾄﾎﾞｰﾙ</v>
          </cell>
        </row>
        <row r="21">
          <cell r="A21">
            <v>18</v>
          </cell>
          <cell r="B21" t="str">
            <v>ﾚｽﾘﾝｸﾞ</v>
          </cell>
        </row>
        <row r="22">
          <cell r="A22">
            <v>19</v>
          </cell>
          <cell r="B22" t="str">
            <v>ｳｴｲﾄﾘﾌﾃｨﾝｸﾞ</v>
          </cell>
        </row>
        <row r="23">
          <cell r="A23">
            <v>20</v>
          </cell>
          <cell r="B23" t="str">
            <v>ﾊﾝﾄﾞﾎﾞｰﾙ</v>
          </cell>
        </row>
        <row r="24">
          <cell r="A24">
            <v>21</v>
          </cell>
          <cell r="B24" t="str">
            <v>自転車</v>
          </cell>
        </row>
        <row r="25">
          <cell r="A25">
            <v>22</v>
          </cell>
          <cell r="B25" t="str">
            <v>ｿﾌﾄﾃﾆｽ</v>
          </cell>
        </row>
        <row r="26">
          <cell r="A26">
            <v>23</v>
          </cell>
          <cell r="B26" t="str">
            <v>卓球</v>
          </cell>
        </row>
        <row r="27">
          <cell r="A27">
            <v>24</v>
          </cell>
          <cell r="B27" t="str">
            <v>軟式野球</v>
          </cell>
        </row>
        <row r="28">
          <cell r="A28">
            <v>25</v>
          </cell>
          <cell r="B28" t="str">
            <v>相撲</v>
          </cell>
        </row>
        <row r="29">
          <cell r="A29">
            <v>26</v>
          </cell>
          <cell r="B29" t="str">
            <v>馬術</v>
          </cell>
        </row>
        <row r="30">
          <cell r="A30">
            <v>27</v>
          </cell>
          <cell r="B30" t="str">
            <v>ﾌｪﾝｼﾝｸﾞ</v>
          </cell>
        </row>
        <row r="31">
          <cell r="A31">
            <v>28</v>
          </cell>
          <cell r="B31" t="str">
            <v>柔道</v>
          </cell>
        </row>
        <row r="32">
          <cell r="A32">
            <v>29</v>
          </cell>
          <cell r="B32" t="str">
            <v>ｿﾌﾄﾎﾞｰﾙ</v>
          </cell>
        </row>
        <row r="33">
          <cell r="A33">
            <v>30</v>
          </cell>
          <cell r="B33" t="str">
            <v>ﾊﾞﾄﾞﾐﾝﾄﾝ</v>
          </cell>
        </row>
        <row r="34">
          <cell r="A34">
            <v>31</v>
          </cell>
          <cell r="B34" t="str">
            <v>弓道</v>
          </cell>
        </row>
        <row r="35">
          <cell r="A35">
            <v>32</v>
          </cell>
          <cell r="B35" t="str">
            <v>ﾗｲﾌﾙ射撃</v>
          </cell>
        </row>
        <row r="36">
          <cell r="A36">
            <v>33</v>
          </cell>
          <cell r="B36" t="str">
            <v>剣道</v>
          </cell>
        </row>
        <row r="37">
          <cell r="A37">
            <v>34</v>
          </cell>
          <cell r="B37" t="str">
            <v>ﾗｸﾞﾋﾞｰﾌｯﾄﾎﾞｰﾙ</v>
          </cell>
        </row>
        <row r="38">
          <cell r="A38">
            <v>35</v>
          </cell>
          <cell r="B38" t="str">
            <v>山岳</v>
          </cell>
        </row>
        <row r="39">
          <cell r="A39">
            <v>36</v>
          </cell>
          <cell r="B39" t="str">
            <v>ｱｰﾁｪﾘｰ</v>
          </cell>
        </row>
        <row r="40">
          <cell r="A40">
            <v>37</v>
          </cell>
          <cell r="B40" t="str">
            <v>空手道</v>
          </cell>
        </row>
        <row r="41">
          <cell r="A41">
            <v>38</v>
          </cell>
          <cell r="B41" t="str">
            <v>銃剣道</v>
          </cell>
        </row>
        <row r="42">
          <cell r="A42">
            <v>39</v>
          </cell>
          <cell r="B42" t="str">
            <v>ｸﾚｰ射撃</v>
          </cell>
        </row>
        <row r="43">
          <cell r="A43">
            <v>40</v>
          </cell>
          <cell r="B43" t="str">
            <v>なぎなた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競技"/>
      <sheetName val="一覧"/>
      <sheetName val="ふるさと選手届け出様式1-B"/>
      <sheetName val="中・高"/>
    </sheetNames>
    <sheetDataSet>
      <sheetData sheetId="0">
        <row r="2">
          <cell r="A2" t="str">
            <v>競技一覧</v>
          </cell>
        </row>
        <row r="3">
          <cell r="A3">
            <v>1</v>
          </cell>
          <cell r="B3" t="str">
            <v>ｽｹｰﾄ</v>
          </cell>
        </row>
        <row r="4">
          <cell r="A4">
            <v>2</v>
          </cell>
          <cell r="B4" t="str">
            <v>ｱｲｽﾎｯｹｰ</v>
          </cell>
        </row>
        <row r="5">
          <cell r="A5">
            <v>3</v>
          </cell>
          <cell r="B5" t="str">
            <v>ｽｷｰ</v>
          </cell>
        </row>
        <row r="6">
          <cell r="A6">
            <v>4</v>
          </cell>
          <cell r="B6" t="str">
            <v>水泳</v>
          </cell>
        </row>
        <row r="7">
          <cell r="A7">
            <v>5</v>
          </cell>
          <cell r="B7" t="str">
            <v>ﾎﾞｰﾄ</v>
          </cell>
        </row>
        <row r="8">
          <cell r="A8">
            <v>6</v>
          </cell>
          <cell r="B8" t="str">
            <v>ｾｰﾘﾝｸﾞ</v>
          </cell>
        </row>
        <row r="9">
          <cell r="A9">
            <v>7</v>
          </cell>
          <cell r="B9" t="str">
            <v>ｶﾇｰ</v>
          </cell>
        </row>
        <row r="10">
          <cell r="A10">
            <v>8</v>
          </cell>
          <cell r="B10" t="str">
            <v>ﾎﾞｳﾘﾝｸﾞ</v>
          </cell>
        </row>
        <row r="11">
          <cell r="A11">
            <v>9</v>
          </cell>
          <cell r="B11" t="str">
            <v>ｺﾞﾙﾌ</v>
          </cell>
        </row>
        <row r="12">
          <cell r="A12">
            <v>10</v>
          </cell>
          <cell r="B12" t="str">
            <v>陸上</v>
          </cell>
        </row>
        <row r="13">
          <cell r="A13">
            <v>11</v>
          </cell>
          <cell r="B13" t="str">
            <v>ｻｯｶｰ</v>
          </cell>
        </row>
        <row r="14">
          <cell r="A14">
            <v>12</v>
          </cell>
          <cell r="B14" t="str">
            <v>ﾃﾆｽ</v>
          </cell>
        </row>
        <row r="15">
          <cell r="A15">
            <v>13</v>
          </cell>
          <cell r="B15" t="str">
            <v>ﾎｯｹｰ</v>
          </cell>
        </row>
        <row r="16">
          <cell r="A16">
            <v>14</v>
          </cell>
          <cell r="B16" t="str">
            <v>ｱﾏﾁｭｱﾎﾞｸｼﾝｸﾞ</v>
          </cell>
        </row>
        <row r="17">
          <cell r="A17">
            <v>15</v>
          </cell>
          <cell r="B17" t="str">
            <v>ﾊﾞﾚｰﾎﾞｰﾙ</v>
          </cell>
        </row>
        <row r="18">
          <cell r="A18">
            <v>16</v>
          </cell>
          <cell r="B18" t="str">
            <v>体操</v>
          </cell>
        </row>
        <row r="19">
          <cell r="A19">
            <v>17</v>
          </cell>
          <cell r="B19" t="str">
            <v>ﾊﾞｽｹｯﾄﾎﾞｰﾙ</v>
          </cell>
        </row>
        <row r="20">
          <cell r="A20">
            <v>18</v>
          </cell>
          <cell r="B20" t="str">
            <v>ﾚｽﾘﾝｸﾞ</v>
          </cell>
        </row>
        <row r="21">
          <cell r="A21">
            <v>19</v>
          </cell>
          <cell r="B21" t="str">
            <v>ｳｴｲﾄﾘﾌﾃｨﾝｸﾞ</v>
          </cell>
        </row>
        <row r="22">
          <cell r="A22">
            <v>20</v>
          </cell>
          <cell r="B22" t="str">
            <v>ﾊﾝﾄﾞﾎﾞｰﾙ</v>
          </cell>
        </row>
        <row r="23">
          <cell r="A23">
            <v>21</v>
          </cell>
          <cell r="B23" t="str">
            <v>自転車</v>
          </cell>
        </row>
        <row r="24">
          <cell r="A24">
            <v>22</v>
          </cell>
          <cell r="B24" t="str">
            <v>ｿﾌﾄﾃﾆｽ</v>
          </cell>
        </row>
        <row r="25">
          <cell r="A25">
            <v>23</v>
          </cell>
          <cell r="B25" t="str">
            <v>卓球</v>
          </cell>
        </row>
        <row r="26">
          <cell r="A26">
            <v>24</v>
          </cell>
          <cell r="B26" t="str">
            <v>軟式野球</v>
          </cell>
        </row>
        <row r="27">
          <cell r="A27">
            <v>25</v>
          </cell>
          <cell r="B27" t="str">
            <v>相撲</v>
          </cell>
        </row>
        <row r="28">
          <cell r="A28">
            <v>26</v>
          </cell>
          <cell r="B28" t="str">
            <v>馬術</v>
          </cell>
        </row>
        <row r="29">
          <cell r="A29">
            <v>27</v>
          </cell>
          <cell r="B29" t="str">
            <v>ﾌｪﾝｼﾝｸﾞ</v>
          </cell>
        </row>
        <row r="30">
          <cell r="A30">
            <v>28</v>
          </cell>
          <cell r="B30" t="str">
            <v>柔道</v>
          </cell>
        </row>
        <row r="31">
          <cell r="A31">
            <v>29</v>
          </cell>
          <cell r="B31" t="str">
            <v>ｿﾌﾄﾎﾞｰﾙ</v>
          </cell>
        </row>
        <row r="32">
          <cell r="A32">
            <v>30</v>
          </cell>
          <cell r="B32" t="str">
            <v>ﾊﾞﾄﾞﾐﾝﾄﾝ</v>
          </cell>
        </row>
        <row r="33">
          <cell r="A33">
            <v>31</v>
          </cell>
          <cell r="B33" t="str">
            <v>弓道</v>
          </cell>
        </row>
        <row r="34">
          <cell r="A34">
            <v>32</v>
          </cell>
          <cell r="B34" t="str">
            <v>ﾗｲﾌﾙ射撃</v>
          </cell>
        </row>
        <row r="35">
          <cell r="A35">
            <v>33</v>
          </cell>
          <cell r="B35" t="str">
            <v>剣道</v>
          </cell>
        </row>
        <row r="36">
          <cell r="A36">
            <v>34</v>
          </cell>
          <cell r="B36" t="str">
            <v>ﾗｸﾞﾋﾞｰﾌｯﾄﾎﾞｰﾙ</v>
          </cell>
        </row>
        <row r="37">
          <cell r="A37">
            <v>35</v>
          </cell>
          <cell r="B37" t="str">
            <v>山岳</v>
          </cell>
        </row>
        <row r="38">
          <cell r="A38">
            <v>36</v>
          </cell>
          <cell r="B38" t="str">
            <v>ｱｰﾁｪﾘｰ</v>
          </cell>
        </row>
        <row r="39">
          <cell r="A39">
            <v>37</v>
          </cell>
          <cell r="B39" t="str">
            <v>空手道</v>
          </cell>
        </row>
        <row r="40">
          <cell r="A40">
            <v>38</v>
          </cell>
          <cell r="B40" t="str">
            <v>銃剣道</v>
          </cell>
        </row>
        <row r="41">
          <cell r="A41">
            <v>39</v>
          </cell>
          <cell r="B41" t="str">
            <v>ｸﾚｰ射撃</v>
          </cell>
        </row>
        <row r="42">
          <cell r="A42">
            <v>40</v>
          </cell>
          <cell r="B42" t="str">
            <v>なぎなた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P40"/>
  <sheetViews>
    <sheetView tabSelected="1" view="pageBreakPreview" zoomScale="77" zoomScaleNormal="80" zoomScaleSheetLayoutView="77" zoomScalePageLayoutView="0" workbookViewId="0" topLeftCell="A1">
      <selection activeCell="D30" sqref="D30"/>
    </sheetView>
  </sheetViews>
  <sheetFormatPr defaultColWidth="9.00390625" defaultRowHeight="13.5"/>
  <cols>
    <col min="1" max="1" width="6.50390625" style="0" customWidth="1"/>
    <col min="2" max="2" width="3.875" style="0" customWidth="1"/>
    <col min="6" max="6" width="6.00390625" style="0" customWidth="1"/>
    <col min="11" max="11" width="6.00390625" style="0" customWidth="1"/>
    <col min="12" max="12" width="4.875" style="0" customWidth="1"/>
    <col min="13" max="14" width="38.00390625" style="0" customWidth="1"/>
    <col min="15" max="15" width="27.375" style="0" customWidth="1"/>
    <col min="16" max="16" width="7.125" style="0" customWidth="1"/>
  </cols>
  <sheetData>
    <row r="1" spans="1:16" ht="96.75" customHeight="1">
      <c r="A1" s="277" t="s">
        <v>111</v>
      </c>
      <c r="B1" s="277"/>
      <c r="C1" s="277"/>
      <c r="D1" s="277"/>
      <c r="E1" s="277"/>
      <c r="F1" s="277"/>
      <c r="G1" s="277"/>
      <c r="H1" s="277"/>
      <c r="I1" s="277"/>
      <c r="J1" s="277"/>
      <c r="K1" s="277"/>
      <c r="L1" s="277"/>
      <c r="M1" s="277"/>
      <c r="N1" s="277"/>
      <c r="O1" s="277"/>
      <c r="P1" s="277"/>
    </row>
    <row r="2" spans="1:16" ht="39.75" customHeight="1">
      <c r="A2" s="82"/>
      <c r="B2" s="82"/>
      <c r="C2" s="82"/>
      <c r="D2" s="82"/>
      <c r="E2" s="82"/>
      <c r="F2" s="82"/>
      <c r="G2" s="82"/>
      <c r="H2" s="82"/>
      <c r="I2" s="82"/>
      <c r="J2" s="82"/>
      <c r="K2" s="82"/>
      <c r="L2" s="276" t="s">
        <v>113</v>
      </c>
      <c r="M2" s="276"/>
      <c r="N2" s="276"/>
      <c r="O2" s="82"/>
      <c r="P2" s="82"/>
    </row>
    <row r="3" spans="1:16" ht="18.75" customHeight="1">
      <c r="A3" s="82"/>
      <c r="B3" s="84" t="s">
        <v>104</v>
      </c>
      <c r="C3" s="82"/>
      <c r="D3" s="82"/>
      <c r="E3" s="82"/>
      <c r="F3" s="82"/>
      <c r="G3" s="82"/>
      <c r="H3" s="82"/>
      <c r="I3" s="82"/>
      <c r="J3" s="82"/>
      <c r="K3" s="82"/>
      <c r="L3" s="82"/>
      <c r="M3" s="84" t="s">
        <v>112</v>
      </c>
      <c r="N3" s="82"/>
      <c r="O3" s="82"/>
      <c r="P3" s="82"/>
    </row>
    <row r="4" spans="1:16" ht="18.75" customHeight="1">
      <c r="A4" s="82"/>
      <c r="B4" s="82"/>
      <c r="C4" s="82"/>
      <c r="D4" s="82"/>
      <c r="E4" s="82"/>
      <c r="F4" s="82"/>
      <c r="G4" s="82"/>
      <c r="H4" s="82"/>
      <c r="I4" s="82"/>
      <c r="J4" s="82"/>
      <c r="K4" s="82"/>
      <c r="L4" s="82"/>
      <c r="M4" s="85"/>
      <c r="N4" s="82"/>
      <c r="O4" s="82"/>
      <c r="P4" s="82"/>
    </row>
    <row r="6" ht="57.75" customHeight="1"/>
    <row r="8" spans="13:15" ht="14.25">
      <c r="M8" s="80"/>
      <c r="N8" s="80"/>
      <c r="O8" s="80"/>
    </row>
    <row r="9" spans="12:15" ht="13.5">
      <c r="L9" s="5"/>
      <c r="M9" s="3"/>
      <c r="N9" s="3"/>
      <c r="O9" s="3"/>
    </row>
    <row r="10" spans="13:15" ht="13.5">
      <c r="M10" s="3"/>
      <c r="N10" s="3"/>
      <c r="O10" s="3"/>
    </row>
    <row r="11" spans="13:15" ht="13.5">
      <c r="M11" s="3"/>
      <c r="N11" s="3"/>
      <c r="O11" s="3"/>
    </row>
    <row r="12" spans="7:15" ht="13.5" customHeight="1">
      <c r="G12" s="3"/>
      <c r="H12" s="3"/>
      <c r="I12" s="1"/>
      <c r="M12" s="3"/>
      <c r="N12" s="3"/>
      <c r="O12" s="83" t="s">
        <v>107</v>
      </c>
    </row>
    <row r="13" spans="7:15" ht="13.5">
      <c r="G13" s="279"/>
      <c r="H13" s="279"/>
      <c r="I13" s="1"/>
      <c r="M13" s="3"/>
      <c r="N13" s="3"/>
      <c r="O13" s="3"/>
    </row>
    <row r="14" spans="7:14" ht="13.5">
      <c r="G14" s="3"/>
      <c r="H14" s="3"/>
      <c r="I14" s="74"/>
      <c r="M14" s="3"/>
      <c r="N14" s="3"/>
    </row>
    <row r="15" spans="6:15" ht="13.5">
      <c r="F15" s="6"/>
      <c r="M15" s="3"/>
      <c r="N15" s="3"/>
      <c r="O15" s="3"/>
    </row>
    <row r="16" spans="6:15" ht="13.5">
      <c r="F16" s="4"/>
      <c r="G16" s="6"/>
      <c r="H16" s="5"/>
      <c r="K16" s="1"/>
      <c r="L16" s="5"/>
      <c r="M16" s="3"/>
      <c r="N16" s="3"/>
      <c r="O16" s="3"/>
    </row>
    <row r="17" spans="7:15" ht="13.5">
      <c r="G17" s="6"/>
      <c r="J17" s="6" t="s">
        <v>92</v>
      </c>
      <c r="M17" s="3"/>
      <c r="N17" s="3"/>
      <c r="O17" s="3"/>
    </row>
    <row r="18" spans="8:15" ht="13.5">
      <c r="H18" s="3"/>
      <c r="I18" s="3"/>
      <c r="K18" s="3"/>
      <c r="L18" s="3"/>
      <c r="M18" s="3"/>
      <c r="N18" s="3"/>
      <c r="O18" s="3"/>
    </row>
    <row r="19" spans="8:15" ht="13.5">
      <c r="H19" s="279"/>
      <c r="I19" s="279"/>
      <c r="K19" s="16"/>
      <c r="L19" s="16"/>
      <c r="M19" s="3"/>
      <c r="N19" s="3"/>
      <c r="O19" s="83" t="s">
        <v>108</v>
      </c>
    </row>
    <row r="20" spans="8:15" ht="13.5">
      <c r="H20" s="3"/>
      <c r="I20" s="3"/>
      <c r="K20" s="3"/>
      <c r="L20" s="3"/>
      <c r="M20" s="3"/>
      <c r="N20" s="3"/>
      <c r="O20" s="3"/>
    </row>
    <row r="21" spans="13:14" ht="13.5">
      <c r="M21" s="3"/>
      <c r="N21" s="3"/>
    </row>
    <row r="22" spans="8:15" ht="13.5">
      <c r="H22" s="5"/>
      <c r="K22" s="1"/>
      <c r="M22" s="3"/>
      <c r="N22" s="3"/>
      <c r="O22" s="3"/>
    </row>
    <row r="23" spans="13:15" ht="13.5">
      <c r="M23" s="3"/>
      <c r="N23" s="3"/>
      <c r="O23" s="3"/>
    </row>
    <row r="24" spans="9:15" ht="13.5" customHeight="1">
      <c r="I24" s="74"/>
      <c r="M24" s="3"/>
      <c r="N24" s="3"/>
      <c r="O24" s="3"/>
    </row>
    <row r="25" spans="13:15" ht="13.5">
      <c r="M25" s="3"/>
      <c r="N25" s="3"/>
      <c r="O25" s="3"/>
    </row>
    <row r="26" spans="6:15" ht="13.5">
      <c r="F26" s="1"/>
      <c r="I26" s="1"/>
      <c r="M26" s="3"/>
      <c r="N26" s="3"/>
      <c r="O26" s="83" t="s">
        <v>109</v>
      </c>
    </row>
    <row r="27" spans="7:15" ht="13.5">
      <c r="G27" t="s">
        <v>93</v>
      </c>
      <c r="M27" s="3"/>
      <c r="N27" s="3"/>
      <c r="O27" s="3"/>
    </row>
    <row r="28" spans="13:14" ht="13.5" customHeight="1">
      <c r="M28" s="3"/>
      <c r="N28" s="3"/>
    </row>
    <row r="29" spans="13:15" ht="13.5">
      <c r="M29" s="3"/>
      <c r="N29" s="3"/>
      <c r="O29" s="3"/>
    </row>
    <row r="30" spans="13:15" ht="13.5">
      <c r="M30" s="3"/>
      <c r="N30" s="3"/>
      <c r="O30" s="3"/>
    </row>
    <row r="31" spans="13:15" ht="13.5">
      <c r="M31" s="3"/>
      <c r="N31" s="3"/>
      <c r="O31" s="3"/>
    </row>
    <row r="32" spans="2:15" ht="13.5">
      <c r="B32" s="79" t="s">
        <v>0</v>
      </c>
      <c r="C32" s="3"/>
      <c r="D32" s="3"/>
      <c r="E32" s="3"/>
      <c r="F32" s="3"/>
      <c r="G32" s="3"/>
      <c r="H32" s="3"/>
      <c r="I32" s="3"/>
      <c r="J32" s="3"/>
      <c r="K32" s="3"/>
      <c r="L32" s="3"/>
      <c r="M32" s="281" t="s">
        <v>106</v>
      </c>
      <c r="N32" s="281" t="s">
        <v>110</v>
      </c>
      <c r="O32" s="3"/>
    </row>
    <row r="33" spans="3:15" ht="13.5">
      <c r="C33" s="3"/>
      <c r="D33" s="3"/>
      <c r="E33" s="3"/>
      <c r="F33" s="3"/>
      <c r="G33" s="3"/>
      <c r="H33" s="3"/>
      <c r="I33" s="3"/>
      <c r="J33" s="3"/>
      <c r="K33" s="3"/>
      <c r="L33" s="81"/>
      <c r="M33" s="281"/>
      <c r="N33" s="281"/>
      <c r="O33" s="3"/>
    </row>
    <row r="34" spans="5:15" s="8" customFormat="1" ht="13.5" customHeight="1">
      <c r="E34" s="7"/>
      <c r="F34" s="7"/>
      <c r="G34" s="7"/>
      <c r="H34" s="7"/>
      <c r="I34" s="7"/>
      <c r="J34" s="7"/>
      <c r="K34" s="7"/>
      <c r="L34" s="81"/>
      <c r="M34" s="81"/>
      <c r="N34" s="72"/>
      <c r="O34" s="72"/>
    </row>
    <row r="35" spans="1:15" s="69" customFormat="1" ht="33.75" customHeight="1">
      <c r="A35" s="78"/>
      <c r="C35" s="72"/>
      <c r="D35" s="72"/>
      <c r="E35" s="72"/>
      <c r="F35" s="72"/>
      <c r="G35" s="72"/>
      <c r="H35" s="72"/>
      <c r="I35" s="73"/>
      <c r="J35" s="73"/>
      <c r="K35" s="73"/>
      <c r="L35" s="77"/>
      <c r="M35" s="280"/>
      <c r="N35" s="280"/>
      <c r="O35" s="280"/>
    </row>
    <row r="36" spans="2:15" s="69" customFormat="1" ht="51" customHeight="1">
      <c r="B36" s="70"/>
      <c r="C36" s="278"/>
      <c r="D36" s="278"/>
      <c r="E36" s="278"/>
      <c r="F36" s="278"/>
      <c r="G36" s="278"/>
      <c r="H36" s="278"/>
      <c r="I36" s="278"/>
      <c r="J36" s="278"/>
      <c r="K36" s="278"/>
      <c r="L36" s="76"/>
      <c r="M36" s="75"/>
      <c r="N36" s="75"/>
      <c r="O36" s="75"/>
    </row>
    <row r="37" spans="1:15" s="69" customFormat="1" ht="48" customHeight="1">
      <c r="A37" s="71"/>
      <c r="C37" s="278"/>
      <c r="D37" s="278"/>
      <c r="E37" s="278"/>
      <c r="F37" s="278"/>
      <c r="G37" s="278"/>
      <c r="H37" s="278"/>
      <c r="I37" s="278"/>
      <c r="J37" s="278"/>
      <c r="K37" s="278"/>
      <c r="L37" s="76"/>
      <c r="N37" s="75"/>
      <c r="O37" s="75"/>
    </row>
    <row r="38" spans="1:15" s="69" customFormat="1" ht="48" customHeight="1">
      <c r="A38" s="71"/>
      <c r="C38" s="278"/>
      <c r="D38" s="278"/>
      <c r="E38" s="278"/>
      <c r="F38" s="278"/>
      <c r="G38" s="278"/>
      <c r="H38" s="278"/>
      <c r="I38" s="278"/>
      <c r="J38" s="278"/>
      <c r="K38" s="278"/>
      <c r="L38" s="76"/>
      <c r="M38" s="75"/>
      <c r="N38" s="75"/>
      <c r="O38" s="75"/>
    </row>
    <row r="39" spans="1:15" s="69" customFormat="1" ht="48" customHeight="1">
      <c r="A39" s="71"/>
      <c r="L39" s="75"/>
      <c r="M39" s="75"/>
      <c r="N39" s="75"/>
      <c r="O39" s="75"/>
    </row>
    <row r="40" spans="1:15" s="69" customFormat="1" ht="16.5" customHeight="1">
      <c r="A40" s="71"/>
      <c r="L40" s="75"/>
      <c r="M40" s="75"/>
      <c r="N40" s="75"/>
      <c r="O40" s="75"/>
    </row>
    <row r="41" s="9" customFormat="1" ht="13.5"/>
  </sheetData>
  <sheetProtection sheet="1" objects="1" scenarios="1"/>
  <mergeCells count="10">
    <mergeCell ref="L2:N2"/>
    <mergeCell ref="A1:P1"/>
    <mergeCell ref="C38:K38"/>
    <mergeCell ref="G13:H13"/>
    <mergeCell ref="H19:I19"/>
    <mergeCell ref="M35:O35"/>
    <mergeCell ref="C36:K36"/>
    <mergeCell ref="C37:K37"/>
    <mergeCell ref="M32:M33"/>
    <mergeCell ref="N32:N33"/>
  </mergeCells>
  <printOptions/>
  <pageMargins left="0.4724409448818898" right="0.3" top="0.31496062992125984" bottom="0.31496062992125984" header="0.1968503937007874" footer="0.2755905511811024"/>
  <pageSetup fitToHeight="1" fitToWidth="1" horizontalDpi="600" verticalDpi="600" orientation="landscape" paperSize="9" scale="69" r:id="rId4"/>
  <drawing r:id="rId3"/>
  <legacyDrawing r:id="rId2"/>
  <oleObjects>
    <oleObject progId="MS_ClipArt_Gallery.5" shapeId="1351547" r:id="rId1"/>
  </oleObjects>
</worksheet>
</file>

<file path=xl/worksheets/sheet2.xml><?xml version="1.0" encoding="utf-8"?>
<worksheet xmlns="http://schemas.openxmlformats.org/spreadsheetml/2006/main" xmlns:r="http://schemas.openxmlformats.org/officeDocument/2006/relationships">
  <dimension ref="A1:AT473"/>
  <sheetViews>
    <sheetView view="pageBreakPreview" zoomScale="82" zoomScaleSheetLayoutView="82" zoomScalePageLayoutView="0" workbookViewId="0" topLeftCell="A1">
      <selection activeCell="E7" sqref="E7"/>
    </sheetView>
  </sheetViews>
  <sheetFormatPr defaultColWidth="9.00390625" defaultRowHeight="13.5"/>
  <cols>
    <col min="1" max="1" width="4.125" style="0" customWidth="1"/>
    <col min="2" max="2" width="15.875" style="0" customWidth="1"/>
    <col min="3" max="3" width="15.50390625" style="1" customWidth="1"/>
    <col min="4" max="4" width="14.00390625" style="1" customWidth="1"/>
    <col min="5" max="5" width="12.00390625" style="0" customWidth="1"/>
    <col min="6" max="6" width="13.25390625" style="0" customWidth="1"/>
    <col min="7" max="7" width="5.125" style="0" customWidth="1"/>
    <col min="8" max="8" width="13.00390625" style="6" customWidth="1"/>
    <col min="9" max="9" width="11.375" style="1" customWidth="1"/>
    <col min="10" max="10" width="14.875" style="1" customWidth="1"/>
    <col min="11" max="11" width="8.00390625" style="0" customWidth="1"/>
    <col min="12" max="12" width="5.875" style="0" customWidth="1"/>
    <col min="13" max="29" width="5.00390625" style="0" customWidth="1"/>
    <col min="30" max="31" width="7.00390625" style="1" customWidth="1"/>
    <col min="32" max="32" width="9.625" style="0" customWidth="1"/>
    <col min="33" max="33" width="47.50390625" style="0" customWidth="1"/>
    <col min="34" max="34" width="15.375" style="0" customWidth="1"/>
    <col min="35" max="35" width="1.625" style="0" customWidth="1"/>
    <col min="37" max="37" width="36.00390625" style="0" customWidth="1"/>
    <col min="38" max="38" width="15.125" style="1" customWidth="1"/>
    <col min="39" max="39" width="15.125" style="0" customWidth="1"/>
    <col min="40" max="40" width="1.75390625" style="0" customWidth="1"/>
    <col min="41" max="41" width="24.50390625" style="55" customWidth="1"/>
    <col min="42" max="42" width="9.875" style="55" customWidth="1"/>
    <col min="43" max="43" width="26.75390625" style="55" customWidth="1"/>
    <col min="44" max="44" width="16.00390625" style="55" customWidth="1"/>
    <col min="45" max="46" width="8.125" style="56" customWidth="1"/>
  </cols>
  <sheetData>
    <row r="1" spans="1:46" s="99" customFormat="1" ht="13.5">
      <c r="A1" s="27"/>
      <c r="B1" s="88"/>
      <c r="C1" s="98"/>
      <c r="D1" s="98"/>
      <c r="E1" s="89"/>
      <c r="F1" s="89"/>
      <c r="G1" s="90"/>
      <c r="H1" s="91"/>
      <c r="I1" s="90"/>
      <c r="J1" s="90"/>
      <c r="K1" s="92"/>
      <c r="L1" s="93"/>
      <c r="M1" s="94"/>
      <c r="N1" s="282" t="s">
        <v>158</v>
      </c>
      <c r="O1" s="283"/>
      <c r="P1" s="283"/>
      <c r="Q1" s="283"/>
      <c r="R1" s="283"/>
      <c r="S1" s="283"/>
      <c r="T1" s="283"/>
      <c r="U1" s="283"/>
      <c r="V1" s="283"/>
      <c r="W1" s="283"/>
      <c r="X1" s="283"/>
      <c r="Y1" s="283"/>
      <c r="Z1" s="283"/>
      <c r="AA1" s="283"/>
      <c r="AB1" s="283"/>
      <c r="AC1" s="283"/>
      <c r="AD1" s="283"/>
      <c r="AE1" s="145"/>
      <c r="AF1" s="95" t="s">
        <v>119</v>
      </c>
      <c r="AG1" s="89"/>
      <c r="AH1" s="91"/>
      <c r="AI1" s="96"/>
      <c r="AJ1" s="159" t="s">
        <v>1209</v>
      </c>
      <c r="AK1" s="89"/>
      <c r="AL1" s="103"/>
      <c r="AM1"/>
      <c r="AN1" s="97"/>
      <c r="AO1" s="160" t="s">
        <v>120</v>
      </c>
      <c r="AP1" s="162"/>
      <c r="AQ1" s="162"/>
      <c r="AR1" s="163"/>
      <c r="AS1" s="164"/>
      <c r="AT1" s="165"/>
    </row>
    <row r="2" spans="1:46" s="101" customFormat="1" ht="21" customHeight="1" thickBot="1">
      <c r="A2" s="146">
        <v>1</v>
      </c>
      <c r="B2" s="172">
        <v>2</v>
      </c>
      <c r="C2" s="146">
        <v>3</v>
      </c>
      <c r="D2" s="172">
        <v>4</v>
      </c>
      <c r="E2" s="146">
        <v>5</v>
      </c>
      <c r="F2" s="172">
        <v>6</v>
      </c>
      <c r="G2" s="146">
        <v>7</v>
      </c>
      <c r="H2" s="172">
        <v>8</v>
      </c>
      <c r="I2" s="146">
        <v>9</v>
      </c>
      <c r="J2" s="172">
        <v>10</v>
      </c>
      <c r="K2" s="146">
        <v>11</v>
      </c>
      <c r="L2" s="172">
        <v>12</v>
      </c>
      <c r="M2" s="146">
        <v>13</v>
      </c>
      <c r="N2" s="172">
        <v>14</v>
      </c>
      <c r="O2" s="146">
        <v>15</v>
      </c>
      <c r="P2" s="172">
        <v>16</v>
      </c>
      <c r="Q2" s="146">
        <v>17</v>
      </c>
      <c r="R2" s="172">
        <v>18</v>
      </c>
      <c r="S2" s="146">
        <v>19</v>
      </c>
      <c r="T2" s="172">
        <v>20</v>
      </c>
      <c r="U2" s="146">
        <v>21</v>
      </c>
      <c r="V2" s="172">
        <v>22</v>
      </c>
      <c r="W2" s="146">
        <v>23</v>
      </c>
      <c r="X2" s="172">
        <v>24</v>
      </c>
      <c r="Y2" s="146">
        <v>25</v>
      </c>
      <c r="Z2" s="172">
        <v>26</v>
      </c>
      <c r="AA2" s="146">
        <v>27</v>
      </c>
      <c r="AB2" s="172">
        <v>28</v>
      </c>
      <c r="AC2" s="146">
        <v>29</v>
      </c>
      <c r="AD2" s="172">
        <v>30</v>
      </c>
      <c r="AE2" s="146">
        <v>31</v>
      </c>
      <c r="AF2" s="172">
        <v>32</v>
      </c>
      <c r="AG2" s="146">
        <v>33</v>
      </c>
      <c r="AH2" s="172">
        <v>34</v>
      </c>
      <c r="AI2" s="146">
        <v>35</v>
      </c>
      <c r="AJ2" s="172">
        <v>36</v>
      </c>
      <c r="AK2" s="146">
        <v>37</v>
      </c>
      <c r="AL2" s="172">
        <v>38</v>
      </c>
      <c r="AM2" s="146">
        <v>39</v>
      </c>
      <c r="AN2" s="172">
        <v>40</v>
      </c>
      <c r="AO2" s="146">
        <v>41</v>
      </c>
      <c r="AP2" s="172">
        <v>42</v>
      </c>
      <c r="AQ2" s="146">
        <v>43</v>
      </c>
      <c r="AR2" s="172">
        <v>44</v>
      </c>
      <c r="AS2" s="146">
        <v>45</v>
      </c>
      <c r="AT2" s="172">
        <v>46</v>
      </c>
    </row>
    <row r="3" spans="1:46" s="101" customFormat="1" ht="35.25" customHeight="1">
      <c r="A3" s="174" t="s">
        <v>121</v>
      </c>
      <c r="B3" s="175" t="s">
        <v>145</v>
      </c>
      <c r="C3" s="176" t="s">
        <v>1207</v>
      </c>
      <c r="D3" s="177" t="s">
        <v>1206</v>
      </c>
      <c r="E3" s="178" t="s">
        <v>122</v>
      </c>
      <c r="F3" s="175" t="s">
        <v>140</v>
      </c>
      <c r="G3" s="178" t="s">
        <v>123</v>
      </c>
      <c r="H3" s="179" t="s">
        <v>2</v>
      </c>
      <c r="I3" s="175" t="s">
        <v>3</v>
      </c>
      <c r="J3" s="178" t="s">
        <v>4</v>
      </c>
      <c r="K3" s="180" t="s">
        <v>124</v>
      </c>
      <c r="L3" s="181" t="s">
        <v>125</v>
      </c>
      <c r="M3" s="182" t="s">
        <v>126</v>
      </c>
      <c r="N3" s="183" t="s">
        <v>135</v>
      </c>
      <c r="O3" s="184" t="s">
        <v>136</v>
      </c>
      <c r="P3" s="184" t="s">
        <v>137</v>
      </c>
      <c r="Q3" s="184" t="s">
        <v>138</v>
      </c>
      <c r="R3" s="177" t="s">
        <v>148</v>
      </c>
      <c r="S3" s="177" t="s">
        <v>149</v>
      </c>
      <c r="T3" s="177" t="s">
        <v>150</v>
      </c>
      <c r="U3" s="177" t="s">
        <v>151</v>
      </c>
      <c r="V3" s="177" t="s">
        <v>152</v>
      </c>
      <c r="W3" s="177" t="s">
        <v>153</v>
      </c>
      <c r="X3" s="177" t="s">
        <v>154</v>
      </c>
      <c r="Y3" s="177" t="s">
        <v>155</v>
      </c>
      <c r="Z3" s="177" t="s">
        <v>156</v>
      </c>
      <c r="AA3" s="177" t="s">
        <v>157</v>
      </c>
      <c r="AB3" s="177" t="s">
        <v>161</v>
      </c>
      <c r="AC3" s="228" t="s">
        <v>162</v>
      </c>
      <c r="AD3" s="234" t="s">
        <v>159</v>
      </c>
      <c r="AE3" s="235" t="s">
        <v>160</v>
      </c>
      <c r="AF3" s="232" t="s">
        <v>127</v>
      </c>
      <c r="AG3" s="178" t="s">
        <v>128</v>
      </c>
      <c r="AH3" s="175" t="s">
        <v>1208</v>
      </c>
      <c r="AI3" s="185"/>
      <c r="AJ3" s="178" t="s">
        <v>127</v>
      </c>
      <c r="AK3" s="175" t="s">
        <v>1210</v>
      </c>
      <c r="AL3" s="175" t="s">
        <v>1203</v>
      </c>
      <c r="AM3" s="178" t="s">
        <v>129</v>
      </c>
      <c r="AN3" s="186"/>
      <c r="AO3" s="178" t="s">
        <v>130</v>
      </c>
      <c r="AP3" s="246" t="s">
        <v>127</v>
      </c>
      <c r="AQ3" s="247" t="s">
        <v>131</v>
      </c>
      <c r="AR3" s="248" t="s">
        <v>132</v>
      </c>
      <c r="AS3" s="249" t="s">
        <v>133</v>
      </c>
      <c r="AT3" s="250" t="s">
        <v>134</v>
      </c>
    </row>
    <row r="4" spans="1:46" s="101" customFormat="1" ht="22.5" customHeight="1" thickBot="1">
      <c r="A4" s="187" t="s">
        <v>1216</v>
      </c>
      <c r="B4" s="188" t="s">
        <v>146</v>
      </c>
      <c r="C4" s="200">
        <v>40303</v>
      </c>
      <c r="D4" s="201">
        <v>40677</v>
      </c>
      <c r="E4" s="188" t="s">
        <v>1217</v>
      </c>
      <c r="F4" s="202" t="s">
        <v>1218</v>
      </c>
      <c r="G4" s="189" t="s">
        <v>139</v>
      </c>
      <c r="H4" s="190" t="s">
        <v>144</v>
      </c>
      <c r="I4" s="188" t="s">
        <v>32</v>
      </c>
      <c r="J4" s="189" t="s">
        <v>1213</v>
      </c>
      <c r="K4" s="191">
        <v>1990</v>
      </c>
      <c r="L4" s="192">
        <v>8</v>
      </c>
      <c r="M4" s="203">
        <v>20</v>
      </c>
      <c r="N4" s="193"/>
      <c r="O4" s="194"/>
      <c r="P4" s="265" t="s">
        <v>1228</v>
      </c>
      <c r="Q4" s="195" t="s">
        <v>1219</v>
      </c>
      <c r="R4" s="195">
        <v>1</v>
      </c>
      <c r="S4" s="195">
        <v>1</v>
      </c>
      <c r="T4" s="195"/>
      <c r="U4" s="195"/>
      <c r="V4" s="195"/>
      <c r="W4" s="195"/>
      <c r="X4" s="195"/>
      <c r="Y4" s="195"/>
      <c r="Z4" s="195"/>
      <c r="AA4" s="195"/>
      <c r="AB4" s="195"/>
      <c r="AC4" s="229"/>
      <c r="AD4" s="236">
        <f>IF(COUNTIF(N4:AC4,2)&gt;0,"",COUNTIF(N4:AC4,1))</f>
        <v>2</v>
      </c>
      <c r="AE4" s="237">
        <f>IF(COUNTIF(N4:AC4,2)=0,"",COUNTIF(N4:AC4,2))</f>
      </c>
      <c r="AF4" s="242" t="s">
        <v>1221</v>
      </c>
      <c r="AG4" s="243" t="s">
        <v>1223</v>
      </c>
      <c r="AH4" s="196" t="s">
        <v>1222</v>
      </c>
      <c r="AI4" s="197"/>
      <c r="AJ4" s="189" t="s">
        <v>1220</v>
      </c>
      <c r="AK4" s="243" t="s">
        <v>1223</v>
      </c>
      <c r="AL4" s="196" t="s">
        <v>1222</v>
      </c>
      <c r="AM4" s="189" t="s">
        <v>1214</v>
      </c>
      <c r="AN4" s="198"/>
      <c r="AO4" s="190" t="s">
        <v>547</v>
      </c>
      <c r="AP4" s="199" t="s">
        <v>792</v>
      </c>
      <c r="AQ4" s="251" t="s">
        <v>1215</v>
      </c>
      <c r="AR4" s="252" t="s">
        <v>793</v>
      </c>
      <c r="AS4" s="253">
        <v>2010</v>
      </c>
      <c r="AT4" s="254">
        <v>3</v>
      </c>
    </row>
    <row r="5" spans="1:46" s="102" customFormat="1" ht="18.75" customHeight="1">
      <c r="A5" s="58">
        <v>1</v>
      </c>
      <c r="B5" s="115"/>
      <c r="C5" s="204"/>
      <c r="D5" s="204"/>
      <c r="E5" s="212"/>
      <c r="F5" s="258"/>
      <c r="G5" s="259"/>
      <c r="H5" s="205"/>
      <c r="I5" s="147"/>
      <c r="J5" s="259"/>
      <c r="K5" s="206"/>
      <c r="L5" s="207"/>
      <c r="M5" s="208"/>
      <c r="N5" s="261"/>
      <c r="O5" s="262"/>
      <c r="P5" s="209"/>
      <c r="Q5" s="210"/>
      <c r="R5" s="211"/>
      <c r="S5" s="211"/>
      <c r="T5" s="260"/>
      <c r="U5" s="211"/>
      <c r="V5" s="211"/>
      <c r="W5" s="211"/>
      <c r="X5" s="211"/>
      <c r="Y5" s="211"/>
      <c r="Z5" s="211"/>
      <c r="AA5" s="211"/>
      <c r="AB5" s="211"/>
      <c r="AC5" s="230"/>
      <c r="AD5" s="238">
        <f>IF(COUNTIF(N5:AC5,2)&gt;0,"",COUNTIF(N5:AC5,1))</f>
        <v>0</v>
      </c>
      <c r="AE5" s="239">
        <f>IF(COUNTIF(N5:AC5,2)=0,"",COUNTIF(N5:AC5,2))</f>
      </c>
      <c r="AF5" s="263"/>
      <c r="AG5" s="212"/>
      <c r="AH5" s="264"/>
      <c r="AI5" s="100"/>
      <c r="AJ5" s="212"/>
      <c r="AK5" s="212"/>
      <c r="AL5" s="259"/>
      <c r="AM5" s="212"/>
      <c r="AN5" s="213"/>
      <c r="AO5" s="271"/>
      <c r="AP5" s="266">
        <f>IF(AO5="","",VLOOKUP(AO5,'中・高所在地'!$A$2:$D$270,2,FALSE))</f>
      </c>
      <c r="AQ5" s="267">
        <f>IF(AP5="","",VLOOKUP(AO5,'中・高所在地'!$A$2:$D$270,3,FALSE))</f>
      </c>
      <c r="AR5" s="266">
        <f>IF(AQ5="","",VLOOKUP(AO5,'中・高所在地'!$A$2:$D$270,4,FALSE))</f>
      </c>
      <c r="AS5" s="244"/>
      <c r="AT5" s="173"/>
    </row>
    <row r="6" spans="1:46" s="101" customFormat="1" ht="18.75" customHeight="1">
      <c r="A6" s="58">
        <v>2</v>
      </c>
      <c r="B6" s="162"/>
      <c r="C6" s="214"/>
      <c r="D6" s="214"/>
      <c r="E6" s="273"/>
      <c r="F6" s="216"/>
      <c r="G6" s="274"/>
      <c r="H6" s="218"/>
      <c r="I6" s="163"/>
      <c r="J6" s="274"/>
      <c r="K6" s="219"/>
      <c r="L6" s="220"/>
      <c r="M6" s="221"/>
      <c r="N6" s="222"/>
      <c r="O6" s="166"/>
      <c r="P6" s="223"/>
      <c r="Q6" s="224"/>
      <c r="R6" s="225"/>
      <c r="S6" s="225"/>
      <c r="T6" s="225"/>
      <c r="U6" s="225"/>
      <c r="V6" s="225"/>
      <c r="W6" s="225"/>
      <c r="X6" s="225"/>
      <c r="Y6" s="225"/>
      <c r="Z6" s="225"/>
      <c r="AA6" s="225"/>
      <c r="AB6" s="225"/>
      <c r="AC6" s="231"/>
      <c r="AD6" s="240">
        <f>IF(COUNTIF(N6:AC6,2)&gt;0,"",COUNTIF(N6:AC6,1))</f>
        <v>0</v>
      </c>
      <c r="AE6" s="241">
        <f>IF(COUNTIF(N6:AC6,2)=0,"",COUNTIF(N6:AC6,2))</f>
      </c>
      <c r="AF6" s="275"/>
      <c r="AG6" s="273"/>
      <c r="AH6" s="218"/>
      <c r="AI6" s="100"/>
      <c r="AJ6" s="273"/>
      <c r="AK6" s="273"/>
      <c r="AL6" s="274"/>
      <c r="AM6" s="227"/>
      <c r="AN6" s="213"/>
      <c r="AO6" s="161"/>
      <c r="AP6" s="268">
        <f>IF(AO6="","",VLOOKUP(AO6,'中・高所在地'!$A$2:$D$270,2,FALSE))</f>
      </c>
      <c r="AQ6" s="269">
        <f>IF(AP6="","",VLOOKUP(AO6,'中・高所在地'!$A$2:$D$270,3,FALSE))</f>
      </c>
      <c r="AR6" s="268">
        <f>IF(AQ6="","",VLOOKUP(AO6,'中・高所在地'!$A$2:$D$270,4,FALSE))</f>
      </c>
      <c r="AS6" s="245"/>
      <c r="AT6" s="165"/>
    </row>
    <row r="7" spans="1:46" s="101" customFormat="1" ht="18.75" customHeight="1">
      <c r="A7" s="58">
        <v>3</v>
      </c>
      <c r="B7" s="162"/>
      <c r="C7" s="163"/>
      <c r="D7" s="163"/>
      <c r="E7" s="215"/>
      <c r="F7" s="216"/>
      <c r="G7" s="217"/>
      <c r="H7" s="218"/>
      <c r="I7" s="163"/>
      <c r="J7" s="217"/>
      <c r="K7" s="219"/>
      <c r="L7" s="220"/>
      <c r="M7" s="221"/>
      <c r="N7" s="222"/>
      <c r="O7" s="166"/>
      <c r="P7" s="223"/>
      <c r="Q7" s="224"/>
      <c r="R7" s="225"/>
      <c r="S7" s="225"/>
      <c r="T7" s="225"/>
      <c r="U7" s="225"/>
      <c r="V7" s="225"/>
      <c r="W7" s="225"/>
      <c r="X7" s="225"/>
      <c r="Y7" s="225"/>
      <c r="Z7" s="225"/>
      <c r="AA7" s="225"/>
      <c r="AB7" s="225"/>
      <c r="AC7" s="231"/>
      <c r="AD7" s="240">
        <f aca="true" t="shared" si="0" ref="AD7:AD70">IF(COUNTIF(N7:AC7,2)&gt;0,"",COUNTIF(N7:AC7,1))</f>
        <v>0</v>
      </c>
      <c r="AE7" s="241">
        <f aca="true" t="shared" si="1" ref="AE7:AE70">IF(COUNTIF(N7:AC7,2)=0,"",COUNTIF(N7:AC7,2))</f>
      </c>
      <c r="AF7" s="233"/>
      <c r="AG7" s="215"/>
      <c r="AH7" s="226"/>
      <c r="AI7" s="100"/>
      <c r="AJ7" s="215"/>
      <c r="AK7" s="215"/>
      <c r="AL7" s="217"/>
      <c r="AM7" s="227"/>
      <c r="AN7" s="213"/>
      <c r="AO7" s="161"/>
      <c r="AP7" s="268">
        <f>IF(AO7="","",VLOOKUP(AO7,'中・高所在地'!$A$2:$D$270,2,FALSE))</f>
      </c>
      <c r="AQ7" s="269">
        <f>IF(AP7="","",VLOOKUP(AO7,'中・高所在地'!$A$2:$D$270,3,FALSE))</f>
      </c>
      <c r="AR7" s="268">
        <f>IF(AQ7="","",VLOOKUP(AO7,'中・高所在地'!$A$2:$D$270,4,FALSE))</f>
      </c>
      <c r="AS7" s="245"/>
      <c r="AT7" s="165"/>
    </row>
    <row r="8" spans="1:46" s="55" customFormat="1" ht="18.75" customHeight="1">
      <c r="A8" s="58">
        <v>4</v>
      </c>
      <c r="B8" s="162"/>
      <c r="C8" s="163"/>
      <c r="D8" s="163"/>
      <c r="E8" s="215"/>
      <c r="F8" s="216"/>
      <c r="G8" s="217"/>
      <c r="H8" s="218"/>
      <c r="I8" s="163"/>
      <c r="J8" s="217"/>
      <c r="K8" s="219"/>
      <c r="L8" s="220"/>
      <c r="M8" s="221"/>
      <c r="N8" s="222"/>
      <c r="O8" s="166"/>
      <c r="P8" s="223"/>
      <c r="Q8" s="224"/>
      <c r="R8" s="225"/>
      <c r="S8" s="225"/>
      <c r="T8" s="225"/>
      <c r="U8" s="225"/>
      <c r="V8" s="225"/>
      <c r="W8" s="225"/>
      <c r="X8" s="225"/>
      <c r="Y8" s="225"/>
      <c r="Z8" s="225"/>
      <c r="AA8" s="225"/>
      <c r="AB8" s="225"/>
      <c r="AC8" s="231"/>
      <c r="AD8" s="240">
        <f t="shared" si="0"/>
        <v>0</v>
      </c>
      <c r="AE8" s="241">
        <f t="shared" si="1"/>
      </c>
      <c r="AF8" s="233"/>
      <c r="AG8" s="215"/>
      <c r="AH8" s="226"/>
      <c r="AI8" s="100"/>
      <c r="AJ8" s="215"/>
      <c r="AK8" s="215"/>
      <c r="AL8" s="217"/>
      <c r="AM8" s="227"/>
      <c r="AO8" s="161"/>
      <c r="AP8" s="268">
        <f>IF(AO8="","",VLOOKUP(AO8,'中・高所在地'!$A$2:$D$270,2,FALSE))</f>
      </c>
      <c r="AQ8" s="269">
        <f>IF(AP8="","",VLOOKUP(AO8,'中・高所在地'!$A$2:$D$270,3,FALSE))</f>
      </c>
      <c r="AR8" s="268">
        <f>IF(AQ8="","",VLOOKUP(AO8,'中・高所在地'!$A$2:$D$270,4,FALSE))</f>
      </c>
      <c r="AS8" s="245"/>
      <c r="AT8" s="165"/>
    </row>
    <row r="9" spans="1:46" s="55" customFormat="1" ht="18.75" customHeight="1">
      <c r="A9" s="58">
        <v>5</v>
      </c>
      <c r="B9" s="162"/>
      <c r="C9" s="163"/>
      <c r="D9" s="163"/>
      <c r="E9" s="215"/>
      <c r="F9" s="216"/>
      <c r="G9" s="217"/>
      <c r="H9" s="218"/>
      <c r="I9" s="163"/>
      <c r="J9" s="217"/>
      <c r="K9" s="219"/>
      <c r="L9" s="220"/>
      <c r="M9" s="221"/>
      <c r="N9" s="222"/>
      <c r="O9" s="166"/>
      <c r="P9" s="223"/>
      <c r="Q9" s="224"/>
      <c r="R9" s="225"/>
      <c r="S9" s="225"/>
      <c r="T9" s="225"/>
      <c r="U9" s="225"/>
      <c r="V9" s="225"/>
      <c r="W9" s="225"/>
      <c r="X9" s="225"/>
      <c r="Y9" s="225"/>
      <c r="Z9" s="225"/>
      <c r="AA9" s="225"/>
      <c r="AB9" s="225"/>
      <c r="AC9" s="231"/>
      <c r="AD9" s="240">
        <f t="shared" si="0"/>
        <v>0</v>
      </c>
      <c r="AE9" s="241">
        <f t="shared" si="1"/>
      </c>
      <c r="AF9" s="233"/>
      <c r="AG9" s="215"/>
      <c r="AH9" s="226"/>
      <c r="AI9" s="100"/>
      <c r="AJ9" s="215"/>
      <c r="AK9" s="215"/>
      <c r="AL9" s="217"/>
      <c r="AM9" s="227"/>
      <c r="AO9" s="161"/>
      <c r="AP9" s="268">
        <f>IF(AO9="","",VLOOKUP(AO9,'中・高所在地'!$A$2:$D$270,2,FALSE))</f>
      </c>
      <c r="AQ9" s="269">
        <f>IF(AP9="","",VLOOKUP(AO9,'中・高所在地'!$A$2:$D$270,3,FALSE))</f>
      </c>
      <c r="AR9" s="268">
        <f>IF(AQ9="","",VLOOKUP(AO9,'中・高所在地'!$A$2:$D$270,4,FALSE))</f>
      </c>
      <c r="AS9" s="245"/>
      <c r="AT9" s="165"/>
    </row>
    <row r="10" spans="1:46" s="55" customFormat="1" ht="18.75" customHeight="1">
      <c r="A10" s="58">
        <v>6</v>
      </c>
      <c r="B10" s="162"/>
      <c r="C10" s="163"/>
      <c r="D10" s="163"/>
      <c r="E10" s="215"/>
      <c r="F10" s="216"/>
      <c r="G10" s="217"/>
      <c r="H10" s="218"/>
      <c r="I10" s="163"/>
      <c r="J10" s="217"/>
      <c r="K10" s="219"/>
      <c r="L10" s="220"/>
      <c r="M10" s="221"/>
      <c r="N10" s="222"/>
      <c r="O10" s="166"/>
      <c r="P10" s="223"/>
      <c r="Q10" s="224"/>
      <c r="R10" s="225"/>
      <c r="S10" s="225"/>
      <c r="T10" s="225"/>
      <c r="U10" s="225"/>
      <c r="V10" s="225"/>
      <c r="W10" s="225"/>
      <c r="X10" s="225"/>
      <c r="Y10" s="225"/>
      <c r="Z10" s="225"/>
      <c r="AA10" s="225"/>
      <c r="AB10" s="225"/>
      <c r="AC10" s="231"/>
      <c r="AD10" s="240">
        <f t="shared" si="0"/>
        <v>0</v>
      </c>
      <c r="AE10" s="241">
        <f t="shared" si="1"/>
      </c>
      <c r="AF10" s="233"/>
      <c r="AG10" s="215"/>
      <c r="AH10" s="226"/>
      <c r="AI10" s="100"/>
      <c r="AJ10" s="215"/>
      <c r="AK10" s="215"/>
      <c r="AL10" s="217"/>
      <c r="AM10" s="227"/>
      <c r="AO10" s="161"/>
      <c r="AP10" s="268">
        <f>IF(AO10="","",VLOOKUP(AO10,'中・高所在地'!$A$2:$D$270,2,FALSE))</f>
      </c>
      <c r="AQ10" s="269">
        <f>IF(AP10="","",VLOOKUP(AO10,'中・高所在地'!$A$2:$D$270,3,FALSE))</f>
      </c>
      <c r="AR10" s="268">
        <f>IF(AQ10="","",VLOOKUP(AO10,'中・高所在地'!$A$2:$D$270,4,FALSE))</f>
      </c>
      <c r="AS10" s="245"/>
      <c r="AT10" s="165"/>
    </row>
    <row r="11" spans="1:46" s="55" customFormat="1" ht="18.75" customHeight="1">
      <c r="A11" s="58">
        <v>7</v>
      </c>
      <c r="B11" s="162"/>
      <c r="C11" s="163"/>
      <c r="D11" s="163"/>
      <c r="E11" s="215"/>
      <c r="F11" s="216"/>
      <c r="G11" s="217"/>
      <c r="H11" s="218"/>
      <c r="I11" s="163"/>
      <c r="J11" s="217"/>
      <c r="K11" s="219"/>
      <c r="L11" s="220"/>
      <c r="M11" s="221"/>
      <c r="N11" s="222"/>
      <c r="O11" s="166"/>
      <c r="P11" s="223"/>
      <c r="Q11" s="224"/>
      <c r="R11" s="225"/>
      <c r="S11" s="225"/>
      <c r="T11" s="225"/>
      <c r="U11" s="225"/>
      <c r="V11" s="225"/>
      <c r="W11" s="225"/>
      <c r="X11" s="225"/>
      <c r="Y11" s="225"/>
      <c r="Z11" s="225"/>
      <c r="AA11" s="225"/>
      <c r="AB11" s="225"/>
      <c r="AC11" s="231"/>
      <c r="AD11" s="240">
        <f t="shared" si="0"/>
        <v>0</v>
      </c>
      <c r="AE11" s="241">
        <f t="shared" si="1"/>
      </c>
      <c r="AF11" s="233"/>
      <c r="AG11" s="215"/>
      <c r="AH11" s="226"/>
      <c r="AI11" s="100"/>
      <c r="AJ11" s="215"/>
      <c r="AK11" s="215"/>
      <c r="AL11" s="217"/>
      <c r="AM11" s="227"/>
      <c r="AO11" s="161"/>
      <c r="AP11" s="268">
        <f>IF(AO11="","",VLOOKUP(AO11,'中・高所在地'!$A$2:$D$270,2,FALSE))</f>
      </c>
      <c r="AQ11" s="269">
        <f>IF(AP11="","",VLOOKUP(AO11,'中・高所在地'!$A$2:$D$270,3,FALSE))</f>
      </c>
      <c r="AR11" s="268">
        <f>IF(AQ11="","",VLOOKUP(AO11,'中・高所在地'!$A$2:$D$270,4,FALSE))</f>
      </c>
      <c r="AS11" s="245"/>
      <c r="AT11" s="165"/>
    </row>
    <row r="12" spans="1:46" s="55" customFormat="1" ht="18.75" customHeight="1">
      <c r="A12" s="58">
        <v>8</v>
      </c>
      <c r="B12" s="162"/>
      <c r="C12" s="163"/>
      <c r="D12" s="163"/>
      <c r="E12" s="215"/>
      <c r="F12" s="216"/>
      <c r="G12" s="217"/>
      <c r="H12" s="218"/>
      <c r="I12" s="163"/>
      <c r="J12" s="217"/>
      <c r="K12" s="219"/>
      <c r="L12" s="220"/>
      <c r="M12" s="221"/>
      <c r="N12" s="222"/>
      <c r="O12" s="166"/>
      <c r="P12" s="223"/>
      <c r="Q12" s="224"/>
      <c r="R12" s="225"/>
      <c r="S12" s="225"/>
      <c r="T12" s="225"/>
      <c r="U12" s="225"/>
      <c r="V12" s="225"/>
      <c r="W12" s="225"/>
      <c r="X12" s="225"/>
      <c r="Y12" s="225"/>
      <c r="Z12" s="225"/>
      <c r="AA12" s="225"/>
      <c r="AB12" s="225"/>
      <c r="AC12" s="231"/>
      <c r="AD12" s="240">
        <f t="shared" si="0"/>
        <v>0</v>
      </c>
      <c r="AE12" s="241">
        <f t="shared" si="1"/>
      </c>
      <c r="AF12" s="233"/>
      <c r="AG12" s="215"/>
      <c r="AH12" s="226"/>
      <c r="AI12" s="100"/>
      <c r="AJ12" s="215"/>
      <c r="AK12" s="215"/>
      <c r="AL12" s="217"/>
      <c r="AM12" s="227"/>
      <c r="AO12" s="161"/>
      <c r="AP12" s="268">
        <f>IF(AO12="","",VLOOKUP(AO12,'中・高所在地'!$A$2:$D$270,2,FALSE))</f>
      </c>
      <c r="AQ12" s="269">
        <f>IF(AP12="","",VLOOKUP(AO12,'中・高所在地'!$A$2:$D$270,3,FALSE))</f>
      </c>
      <c r="AR12" s="268">
        <f>IF(AQ12="","",VLOOKUP(AO12,'中・高所在地'!$A$2:$D$270,4,FALSE))</f>
      </c>
      <c r="AS12" s="245"/>
      <c r="AT12" s="165"/>
    </row>
    <row r="13" spans="1:46" s="55" customFormat="1" ht="18.75" customHeight="1">
      <c r="A13" s="58">
        <v>9</v>
      </c>
      <c r="B13" s="162"/>
      <c r="C13" s="163"/>
      <c r="D13" s="163"/>
      <c r="E13" s="215"/>
      <c r="F13" s="216"/>
      <c r="G13" s="217"/>
      <c r="H13" s="218"/>
      <c r="I13" s="163"/>
      <c r="J13" s="217"/>
      <c r="K13" s="219"/>
      <c r="L13" s="220"/>
      <c r="M13" s="221"/>
      <c r="N13" s="222"/>
      <c r="O13" s="166"/>
      <c r="P13" s="223"/>
      <c r="Q13" s="224"/>
      <c r="R13" s="225"/>
      <c r="S13" s="225"/>
      <c r="T13" s="225"/>
      <c r="U13" s="225"/>
      <c r="V13" s="225"/>
      <c r="W13" s="225"/>
      <c r="X13" s="225"/>
      <c r="Y13" s="225"/>
      <c r="Z13" s="225"/>
      <c r="AA13" s="225"/>
      <c r="AB13" s="225"/>
      <c r="AC13" s="231"/>
      <c r="AD13" s="240">
        <f t="shared" si="0"/>
        <v>0</v>
      </c>
      <c r="AE13" s="241">
        <f t="shared" si="1"/>
      </c>
      <c r="AF13" s="233"/>
      <c r="AG13" s="215"/>
      <c r="AH13" s="226"/>
      <c r="AI13" s="100"/>
      <c r="AJ13" s="215"/>
      <c r="AK13" s="215"/>
      <c r="AL13" s="217"/>
      <c r="AM13" s="227"/>
      <c r="AO13" s="161"/>
      <c r="AP13" s="268">
        <f>IF(AO13="","",VLOOKUP(AO13,'中・高所在地'!$A$2:$D$270,2,FALSE))</f>
      </c>
      <c r="AQ13" s="269">
        <f>IF(AP13="","",VLOOKUP(AO13,'中・高所在地'!$A$2:$D$270,3,FALSE))</f>
      </c>
      <c r="AR13" s="268">
        <f>IF(AQ13="","",VLOOKUP(AO13,'中・高所在地'!$A$2:$D$270,4,FALSE))</f>
      </c>
      <c r="AS13" s="245"/>
      <c r="AT13" s="165"/>
    </row>
    <row r="14" spans="1:46" s="55" customFormat="1" ht="18.75" customHeight="1">
      <c r="A14" s="58">
        <v>10</v>
      </c>
      <c r="B14" s="162"/>
      <c r="C14" s="163"/>
      <c r="D14" s="163"/>
      <c r="E14" s="215"/>
      <c r="F14" s="216"/>
      <c r="G14" s="217"/>
      <c r="H14" s="218"/>
      <c r="I14" s="163"/>
      <c r="J14" s="217"/>
      <c r="K14" s="219"/>
      <c r="L14" s="220"/>
      <c r="M14" s="221"/>
      <c r="N14" s="222"/>
      <c r="O14" s="166"/>
      <c r="P14" s="223"/>
      <c r="Q14" s="224"/>
      <c r="R14" s="225"/>
      <c r="S14" s="225"/>
      <c r="T14" s="225"/>
      <c r="U14" s="225"/>
      <c r="V14" s="225"/>
      <c r="W14" s="225"/>
      <c r="X14" s="225"/>
      <c r="Y14" s="225"/>
      <c r="Z14" s="225"/>
      <c r="AA14" s="225"/>
      <c r="AB14" s="225"/>
      <c r="AC14" s="231"/>
      <c r="AD14" s="240">
        <f t="shared" si="0"/>
        <v>0</v>
      </c>
      <c r="AE14" s="241">
        <f t="shared" si="1"/>
      </c>
      <c r="AF14" s="233"/>
      <c r="AG14" s="215"/>
      <c r="AH14" s="226"/>
      <c r="AI14" s="100"/>
      <c r="AJ14" s="215"/>
      <c r="AK14" s="215"/>
      <c r="AL14" s="217"/>
      <c r="AM14" s="227"/>
      <c r="AO14" s="161"/>
      <c r="AP14" s="268">
        <f>IF(AO14="","",VLOOKUP(AO14,'中・高所在地'!$A$2:$D$270,2,FALSE))</f>
      </c>
      <c r="AQ14" s="269">
        <f>IF(AP14="","",VLOOKUP(AO14,'中・高所在地'!$A$2:$D$270,3,FALSE))</f>
      </c>
      <c r="AR14" s="268">
        <f>IF(AQ14="","",VLOOKUP(AO14,'中・高所在地'!$A$2:$D$270,4,FALSE))</f>
      </c>
      <c r="AS14" s="245"/>
      <c r="AT14" s="165"/>
    </row>
    <row r="15" spans="1:46" s="55" customFormat="1" ht="18.75" customHeight="1">
      <c r="A15" s="58">
        <v>11</v>
      </c>
      <c r="B15" s="162"/>
      <c r="C15" s="163"/>
      <c r="D15" s="163"/>
      <c r="E15" s="215"/>
      <c r="F15" s="216"/>
      <c r="G15" s="217"/>
      <c r="H15" s="218"/>
      <c r="I15" s="163"/>
      <c r="J15" s="217"/>
      <c r="K15" s="219"/>
      <c r="L15" s="220"/>
      <c r="M15" s="221"/>
      <c r="N15" s="222"/>
      <c r="O15" s="166"/>
      <c r="P15" s="223"/>
      <c r="Q15" s="224"/>
      <c r="R15" s="225"/>
      <c r="S15" s="225"/>
      <c r="T15" s="225"/>
      <c r="U15" s="225"/>
      <c r="V15" s="225"/>
      <c r="W15" s="225"/>
      <c r="X15" s="225"/>
      <c r="Y15" s="225"/>
      <c r="Z15" s="225"/>
      <c r="AA15" s="225"/>
      <c r="AB15" s="225"/>
      <c r="AC15" s="231"/>
      <c r="AD15" s="240">
        <f t="shared" si="0"/>
        <v>0</v>
      </c>
      <c r="AE15" s="241">
        <f t="shared" si="1"/>
      </c>
      <c r="AF15" s="233"/>
      <c r="AG15" s="215"/>
      <c r="AH15" s="226"/>
      <c r="AI15" s="100"/>
      <c r="AJ15" s="215"/>
      <c r="AK15" s="215"/>
      <c r="AL15" s="217"/>
      <c r="AM15" s="227"/>
      <c r="AO15" s="161"/>
      <c r="AP15" s="268">
        <f>IF(AO15="","",VLOOKUP(AO15,'中・高所在地'!$A$2:$D$270,2,FALSE))</f>
      </c>
      <c r="AQ15" s="269">
        <f>IF(AP15="","",VLOOKUP(AO15,'中・高所在地'!$A$2:$D$270,3,FALSE))</f>
      </c>
      <c r="AR15" s="268">
        <f>IF(AQ15="","",VLOOKUP(AO15,'中・高所在地'!$A$2:$D$270,4,FALSE))</f>
      </c>
      <c r="AS15" s="245"/>
      <c r="AT15" s="165"/>
    </row>
    <row r="16" spans="1:46" s="55" customFormat="1" ht="18.75" customHeight="1">
      <c r="A16" s="58">
        <v>12</v>
      </c>
      <c r="B16" s="162"/>
      <c r="C16" s="163"/>
      <c r="D16" s="163"/>
      <c r="E16" s="215"/>
      <c r="F16" s="216"/>
      <c r="G16" s="217"/>
      <c r="H16" s="218"/>
      <c r="I16" s="163"/>
      <c r="J16" s="217"/>
      <c r="K16" s="219"/>
      <c r="L16" s="220"/>
      <c r="M16" s="221"/>
      <c r="N16" s="222"/>
      <c r="O16" s="166"/>
      <c r="P16" s="223"/>
      <c r="Q16" s="224"/>
      <c r="R16" s="225"/>
      <c r="S16" s="225"/>
      <c r="T16" s="225"/>
      <c r="U16" s="225"/>
      <c r="V16" s="225"/>
      <c r="W16" s="225"/>
      <c r="X16" s="225"/>
      <c r="Y16" s="225"/>
      <c r="Z16" s="225"/>
      <c r="AA16" s="225"/>
      <c r="AB16" s="225"/>
      <c r="AC16" s="231"/>
      <c r="AD16" s="240">
        <f t="shared" si="0"/>
        <v>0</v>
      </c>
      <c r="AE16" s="241">
        <f t="shared" si="1"/>
      </c>
      <c r="AF16" s="233"/>
      <c r="AG16" s="215"/>
      <c r="AH16" s="226"/>
      <c r="AI16" s="100"/>
      <c r="AJ16" s="215"/>
      <c r="AK16" s="215"/>
      <c r="AL16" s="217"/>
      <c r="AM16" s="227"/>
      <c r="AO16" s="161"/>
      <c r="AP16" s="268">
        <f>IF(AO16="","",VLOOKUP(AO16,'中・高所在地'!$A$2:$D$270,2,FALSE))</f>
      </c>
      <c r="AQ16" s="269">
        <f>IF(AP16="","",VLOOKUP(AO16,'中・高所在地'!$A$2:$D$270,3,FALSE))</f>
      </c>
      <c r="AR16" s="268">
        <f>IF(AQ16="","",VLOOKUP(AO16,'中・高所在地'!$A$2:$D$270,4,FALSE))</f>
      </c>
      <c r="AS16" s="245"/>
      <c r="AT16" s="165"/>
    </row>
    <row r="17" spans="1:46" s="55" customFormat="1" ht="18.75" customHeight="1">
      <c r="A17" s="58">
        <v>13</v>
      </c>
      <c r="B17" s="162"/>
      <c r="C17" s="163"/>
      <c r="D17" s="163"/>
      <c r="E17" s="215"/>
      <c r="F17" s="216"/>
      <c r="G17" s="217"/>
      <c r="H17" s="218"/>
      <c r="I17" s="163"/>
      <c r="J17" s="217"/>
      <c r="K17" s="219"/>
      <c r="L17" s="220"/>
      <c r="M17" s="221"/>
      <c r="N17" s="222"/>
      <c r="O17" s="166"/>
      <c r="P17" s="223"/>
      <c r="Q17" s="224"/>
      <c r="R17" s="225"/>
      <c r="S17" s="225"/>
      <c r="T17" s="225"/>
      <c r="U17" s="225"/>
      <c r="V17" s="225"/>
      <c r="W17" s="225"/>
      <c r="X17" s="225"/>
      <c r="Y17" s="225"/>
      <c r="Z17" s="225"/>
      <c r="AA17" s="225"/>
      <c r="AB17" s="225"/>
      <c r="AC17" s="231"/>
      <c r="AD17" s="240">
        <f t="shared" si="0"/>
        <v>0</v>
      </c>
      <c r="AE17" s="241">
        <f t="shared" si="1"/>
      </c>
      <c r="AF17" s="233"/>
      <c r="AG17" s="215"/>
      <c r="AH17" s="226"/>
      <c r="AI17" s="100"/>
      <c r="AJ17" s="215"/>
      <c r="AK17" s="215"/>
      <c r="AL17" s="217"/>
      <c r="AM17" s="227"/>
      <c r="AO17" s="161"/>
      <c r="AP17" s="268">
        <f>IF(AO17="","",VLOOKUP(AO17,'中・高所在地'!$A$2:$D$270,2,FALSE))</f>
      </c>
      <c r="AQ17" s="269">
        <f>IF(AP17="","",VLOOKUP(AO17,'中・高所在地'!$A$2:$D$270,3,FALSE))</f>
      </c>
      <c r="AR17" s="268">
        <f>IF(AQ17="","",VLOOKUP(AO17,'中・高所在地'!$A$2:$D$270,4,FALSE))</f>
      </c>
      <c r="AS17" s="245"/>
      <c r="AT17" s="165"/>
    </row>
    <row r="18" spans="1:46" s="55" customFormat="1" ht="18.75" customHeight="1">
      <c r="A18" s="58">
        <v>14</v>
      </c>
      <c r="B18" s="162"/>
      <c r="C18" s="163"/>
      <c r="D18" s="163"/>
      <c r="E18" s="215"/>
      <c r="F18" s="216"/>
      <c r="G18" s="217"/>
      <c r="H18" s="218"/>
      <c r="I18" s="163"/>
      <c r="J18" s="217"/>
      <c r="K18" s="219"/>
      <c r="L18" s="220"/>
      <c r="M18" s="221"/>
      <c r="N18" s="222"/>
      <c r="O18" s="166"/>
      <c r="P18" s="223"/>
      <c r="Q18" s="224"/>
      <c r="R18" s="225"/>
      <c r="S18" s="225"/>
      <c r="T18" s="225"/>
      <c r="U18" s="225"/>
      <c r="V18" s="225"/>
      <c r="W18" s="225"/>
      <c r="X18" s="225"/>
      <c r="Y18" s="225"/>
      <c r="Z18" s="225"/>
      <c r="AA18" s="225"/>
      <c r="AB18" s="225"/>
      <c r="AC18" s="231"/>
      <c r="AD18" s="240">
        <f t="shared" si="0"/>
        <v>0</v>
      </c>
      <c r="AE18" s="241">
        <f t="shared" si="1"/>
      </c>
      <c r="AF18" s="233"/>
      <c r="AG18" s="215"/>
      <c r="AH18" s="226"/>
      <c r="AI18" s="100"/>
      <c r="AJ18" s="215"/>
      <c r="AK18" s="215"/>
      <c r="AL18" s="217"/>
      <c r="AM18" s="227"/>
      <c r="AO18" s="161"/>
      <c r="AP18" s="268">
        <f>IF(AO18="","",VLOOKUP(AO18,'中・高所在地'!$A$2:$D$270,2,FALSE))</f>
      </c>
      <c r="AQ18" s="269">
        <f>IF(AP18="","",VLOOKUP(AO18,'中・高所在地'!$A$2:$D$270,3,FALSE))</f>
      </c>
      <c r="AR18" s="268">
        <f>IF(AQ18="","",VLOOKUP(AO18,'中・高所在地'!$A$2:$D$270,4,FALSE))</f>
      </c>
      <c r="AS18" s="245"/>
      <c r="AT18" s="165"/>
    </row>
    <row r="19" spans="1:46" s="55" customFormat="1" ht="18.75" customHeight="1">
      <c r="A19" s="58">
        <v>15</v>
      </c>
      <c r="B19" s="162"/>
      <c r="C19" s="163"/>
      <c r="D19" s="163"/>
      <c r="E19" s="215"/>
      <c r="F19" s="216"/>
      <c r="G19" s="217"/>
      <c r="H19" s="218"/>
      <c r="I19" s="163"/>
      <c r="J19" s="217"/>
      <c r="K19" s="219"/>
      <c r="L19" s="220"/>
      <c r="M19" s="221"/>
      <c r="N19" s="222"/>
      <c r="O19" s="166"/>
      <c r="P19" s="223"/>
      <c r="Q19" s="224"/>
      <c r="R19" s="225"/>
      <c r="S19" s="225"/>
      <c r="T19" s="225"/>
      <c r="U19" s="225"/>
      <c r="V19" s="225"/>
      <c r="W19" s="225"/>
      <c r="X19" s="225"/>
      <c r="Y19" s="225"/>
      <c r="Z19" s="225"/>
      <c r="AA19" s="225"/>
      <c r="AB19" s="225"/>
      <c r="AC19" s="231"/>
      <c r="AD19" s="240">
        <f t="shared" si="0"/>
        <v>0</v>
      </c>
      <c r="AE19" s="241">
        <f t="shared" si="1"/>
      </c>
      <c r="AF19" s="233"/>
      <c r="AG19" s="215"/>
      <c r="AH19" s="226"/>
      <c r="AI19" s="100"/>
      <c r="AJ19" s="215"/>
      <c r="AK19" s="215"/>
      <c r="AL19" s="217"/>
      <c r="AM19" s="227"/>
      <c r="AO19" s="161"/>
      <c r="AP19" s="268">
        <f>IF(AO19="","",VLOOKUP(AO19,'中・高所在地'!$A$2:$D$270,2,FALSE))</f>
      </c>
      <c r="AQ19" s="269">
        <f>IF(AP19="","",VLOOKUP(AO19,'中・高所在地'!$A$2:$D$270,3,FALSE))</f>
      </c>
      <c r="AR19" s="268">
        <f>IF(AQ19="","",VLOOKUP(AO19,'中・高所在地'!$A$2:$D$270,4,FALSE))</f>
      </c>
      <c r="AS19" s="245"/>
      <c r="AT19" s="165"/>
    </row>
    <row r="20" spans="1:46" s="55" customFormat="1" ht="18.75" customHeight="1">
      <c r="A20" s="58">
        <v>16</v>
      </c>
      <c r="B20" s="162"/>
      <c r="C20" s="163"/>
      <c r="D20" s="163"/>
      <c r="E20" s="215"/>
      <c r="F20" s="216"/>
      <c r="G20" s="217"/>
      <c r="H20" s="218"/>
      <c r="I20" s="163"/>
      <c r="J20" s="217"/>
      <c r="K20" s="219"/>
      <c r="L20" s="220"/>
      <c r="M20" s="221"/>
      <c r="N20" s="222"/>
      <c r="O20" s="166"/>
      <c r="P20" s="223"/>
      <c r="Q20" s="224"/>
      <c r="R20" s="225"/>
      <c r="S20" s="225"/>
      <c r="T20" s="225"/>
      <c r="U20" s="225"/>
      <c r="V20" s="225"/>
      <c r="W20" s="225"/>
      <c r="X20" s="225"/>
      <c r="Y20" s="225"/>
      <c r="Z20" s="225"/>
      <c r="AA20" s="225"/>
      <c r="AB20" s="225"/>
      <c r="AC20" s="231"/>
      <c r="AD20" s="240">
        <f t="shared" si="0"/>
        <v>0</v>
      </c>
      <c r="AE20" s="241">
        <f t="shared" si="1"/>
      </c>
      <c r="AF20" s="233"/>
      <c r="AG20" s="215"/>
      <c r="AH20" s="226"/>
      <c r="AI20" s="100"/>
      <c r="AJ20" s="215"/>
      <c r="AK20" s="215"/>
      <c r="AL20" s="217"/>
      <c r="AM20" s="227"/>
      <c r="AO20" s="161"/>
      <c r="AP20" s="268">
        <f>IF(AO20="","",VLOOKUP(AO20,'中・高所在地'!$A$2:$D$270,2,FALSE))</f>
      </c>
      <c r="AQ20" s="269">
        <f>IF(AP20="","",VLOOKUP(AO20,'中・高所在地'!$A$2:$D$270,3,FALSE))</f>
      </c>
      <c r="AR20" s="268">
        <f>IF(AQ20="","",VLOOKUP(AO20,'中・高所在地'!$A$2:$D$270,4,FALSE))</f>
      </c>
      <c r="AS20" s="245"/>
      <c r="AT20" s="165"/>
    </row>
    <row r="21" spans="1:46" s="55" customFormat="1" ht="18.75" customHeight="1">
      <c r="A21" s="58">
        <v>17</v>
      </c>
      <c r="B21" s="162"/>
      <c r="C21" s="163"/>
      <c r="D21" s="163"/>
      <c r="E21" s="215"/>
      <c r="F21" s="216"/>
      <c r="G21" s="217"/>
      <c r="H21" s="218"/>
      <c r="I21" s="163"/>
      <c r="J21" s="217"/>
      <c r="K21" s="219"/>
      <c r="L21" s="220"/>
      <c r="M21" s="221"/>
      <c r="N21" s="222"/>
      <c r="O21" s="166"/>
      <c r="P21" s="223"/>
      <c r="Q21" s="224"/>
      <c r="R21" s="225"/>
      <c r="S21" s="225"/>
      <c r="T21" s="225"/>
      <c r="U21" s="225"/>
      <c r="V21" s="225"/>
      <c r="W21" s="225"/>
      <c r="X21" s="225"/>
      <c r="Y21" s="225"/>
      <c r="Z21" s="225"/>
      <c r="AA21" s="225"/>
      <c r="AB21" s="225"/>
      <c r="AC21" s="231"/>
      <c r="AD21" s="240">
        <f t="shared" si="0"/>
        <v>0</v>
      </c>
      <c r="AE21" s="241">
        <f t="shared" si="1"/>
      </c>
      <c r="AF21" s="233"/>
      <c r="AG21" s="215"/>
      <c r="AH21" s="226"/>
      <c r="AI21" s="100"/>
      <c r="AJ21" s="215"/>
      <c r="AK21" s="215"/>
      <c r="AL21" s="217"/>
      <c r="AM21" s="227"/>
      <c r="AO21" s="161"/>
      <c r="AP21" s="268">
        <f>IF(AO21="","",VLOOKUP(AO21,'中・高所在地'!$A$2:$D$270,2,FALSE))</f>
      </c>
      <c r="AQ21" s="269">
        <f>IF(AP21="","",VLOOKUP(AO21,'中・高所在地'!$A$2:$D$270,3,FALSE))</f>
      </c>
      <c r="AR21" s="268">
        <f>IF(AQ21="","",VLOOKUP(AO21,'中・高所在地'!$A$2:$D$270,4,FALSE))</f>
      </c>
      <c r="AS21" s="245"/>
      <c r="AT21" s="165"/>
    </row>
    <row r="22" spans="1:46" s="55" customFormat="1" ht="18.75" customHeight="1">
      <c r="A22" s="58">
        <v>18</v>
      </c>
      <c r="B22" s="162"/>
      <c r="C22" s="163"/>
      <c r="D22" s="163"/>
      <c r="E22" s="215"/>
      <c r="F22" s="216"/>
      <c r="G22" s="217"/>
      <c r="H22" s="218"/>
      <c r="I22" s="163"/>
      <c r="J22" s="217"/>
      <c r="K22" s="219"/>
      <c r="L22" s="220"/>
      <c r="M22" s="221"/>
      <c r="N22" s="222"/>
      <c r="O22" s="166"/>
      <c r="P22" s="223"/>
      <c r="Q22" s="224"/>
      <c r="R22" s="225"/>
      <c r="S22" s="225"/>
      <c r="T22" s="225"/>
      <c r="U22" s="225"/>
      <c r="V22" s="225"/>
      <c r="W22" s="225"/>
      <c r="X22" s="225"/>
      <c r="Y22" s="225"/>
      <c r="Z22" s="225"/>
      <c r="AA22" s="225"/>
      <c r="AB22" s="225"/>
      <c r="AC22" s="231"/>
      <c r="AD22" s="240">
        <f t="shared" si="0"/>
        <v>0</v>
      </c>
      <c r="AE22" s="241">
        <f t="shared" si="1"/>
      </c>
      <c r="AF22" s="233"/>
      <c r="AG22" s="215"/>
      <c r="AH22" s="226"/>
      <c r="AI22" s="100"/>
      <c r="AJ22" s="215"/>
      <c r="AK22" s="215"/>
      <c r="AL22" s="217"/>
      <c r="AM22" s="227"/>
      <c r="AO22" s="161"/>
      <c r="AP22" s="268">
        <f>IF(AO22="","",VLOOKUP(AO22,'中・高所在地'!$A$2:$D$270,2,FALSE))</f>
      </c>
      <c r="AQ22" s="269">
        <f>IF(AP22="","",VLOOKUP(AO22,'中・高所在地'!$A$2:$D$270,3,FALSE))</f>
      </c>
      <c r="AR22" s="268">
        <f>IF(AQ22="","",VLOOKUP(AO22,'中・高所在地'!$A$2:$D$270,4,FALSE))</f>
      </c>
      <c r="AS22" s="245"/>
      <c r="AT22" s="165"/>
    </row>
    <row r="23" spans="1:46" s="55" customFormat="1" ht="18.75" customHeight="1">
      <c r="A23" s="58">
        <v>19</v>
      </c>
      <c r="B23" s="162"/>
      <c r="C23" s="163"/>
      <c r="D23" s="163"/>
      <c r="E23" s="215"/>
      <c r="F23" s="216"/>
      <c r="G23" s="217"/>
      <c r="H23" s="218"/>
      <c r="I23" s="163"/>
      <c r="J23" s="217"/>
      <c r="K23" s="219"/>
      <c r="L23" s="220"/>
      <c r="M23" s="221"/>
      <c r="N23" s="222"/>
      <c r="O23" s="166"/>
      <c r="P23" s="223"/>
      <c r="Q23" s="224"/>
      <c r="R23" s="225"/>
      <c r="S23" s="225"/>
      <c r="T23" s="225"/>
      <c r="U23" s="225"/>
      <c r="V23" s="225"/>
      <c r="W23" s="225"/>
      <c r="X23" s="225"/>
      <c r="Y23" s="225"/>
      <c r="Z23" s="225"/>
      <c r="AA23" s="225"/>
      <c r="AB23" s="225"/>
      <c r="AC23" s="231"/>
      <c r="AD23" s="240">
        <f t="shared" si="0"/>
        <v>0</v>
      </c>
      <c r="AE23" s="241">
        <f t="shared" si="1"/>
      </c>
      <c r="AF23" s="233"/>
      <c r="AG23" s="215"/>
      <c r="AH23" s="226"/>
      <c r="AI23" s="100"/>
      <c r="AJ23" s="215"/>
      <c r="AK23" s="215"/>
      <c r="AL23" s="217"/>
      <c r="AM23" s="227"/>
      <c r="AO23" s="161"/>
      <c r="AP23" s="268">
        <f>IF(AO23="","",VLOOKUP(AO23,'中・高所在地'!$A$2:$D$270,2,FALSE))</f>
      </c>
      <c r="AQ23" s="269">
        <f>IF(AP23="","",VLOOKUP(AO23,'中・高所在地'!$A$2:$D$270,3,FALSE))</f>
      </c>
      <c r="AR23" s="268">
        <f>IF(AQ23="","",VLOOKUP(AO23,'中・高所在地'!$A$2:$D$270,4,FALSE))</f>
      </c>
      <c r="AS23" s="245"/>
      <c r="AT23" s="165"/>
    </row>
    <row r="24" spans="1:46" s="55" customFormat="1" ht="18.75" customHeight="1">
      <c r="A24" s="58">
        <v>20</v>
      </c>
      <c r="B24" s="162"/>
      <c r="C24" s="163"/>
      <c r="D24" s="163"/>
      <c r="E24" s="215"/>
      <c r="F24" s="216"/>
      <c r="G24" s="217"/>
      <c r="H24" s="218"/>
      <c r="I24" s="163"/>
      <c r="J24" s="217"/>
      <c r="K24" s="219"/>
      <c r="L24" s="220"/>
      <c r="M24" s="221"/>
      <c r="N24" s="222"/>
      <c r="O24" s="166"/>
      <c r="P24" s="223"/>
      <c r="Q24" s="224"/>
      <c r="R24" s="225"/>
      <c r="S24" s="225"/>
      <c r="T24" s="225"/>
      <c r="U24" s="225"/>
      <c r="V24" s="225"/>
      <c r="W24" s="225"/>
      <c r="X24" s="225"/>
      <c r="Y24" s="225"/>
      <c r="Z24" s="225"/>
      <c r="AA24" s="225"/>
      <c r="AB24" s="225"/>
      <c r="AC24" s="231"/>
      <c r="AD24" s="240">
        <f t="shared" si="0"/>
        <v>0</v>
      </c>
      <c r="AE24" s="241">
        <f t="shared" si="1"/>
      </c>
      <c r="AF24" s="233"/>
      <c r="AG24" s="215"/>
      <c r="AH24" s="226"/>
      <c r="AI24" s="100"/>
      <c r="AJ24" s="215"/>
      <c r="AK24" s="215"/>
      <c r="AL24" s="217"/>
      <c r="AM24" s="227"/>
      <c r="AO24" s="161"/>
      <c r="AP24" s="268">
        <f>IF(AO24="","",VLOOKUP(AO24,'中・高所在地'!$A$2:$D$270,2,FALSE))</f>
      </c>
      <c r="AQ24" s="269">
        <f>IF(AP24="","",VLOOKUP(AO24,'中・高所在地'!$A$2:$D$270,3,FALSE))</f>
      </c>
      <c r="AR24" s="268">
        <f>IF(AQ24="","",VLOOKUP(AO24,'中・高所在地'!$A$2:$D$270,4,FALSE))</f>
      </c>
      <c r="AS24" s="245"/>
      <c r="AT24" s="165"/>
    </row>
    <row r="25" spans="1:46" s="55" customFormat="1" ht="18.75" customHeight="1">
      <c r="A25" s="58">
        <v>21</v>
      </c>
      <c r="B25" s="162"/>
      <c r="C25" s="163"/>
      <c r="D25" s="163"/>
      <c r="E25" s="215"/>
      <c r="F25" s="216"/>
      <c r="G25" s="217"/>
      <c r="H25" s="218"/>
      <c r="I25" s="163"/>
      <c r="J25" s="217"/>
      <c r="K25" s="219"/>
      <c r="L25" s="220"/>
      <c r="M25" s="221"/>
      <c r="N25" s="222"/>
      <c r="O25" s="166"/>
      <c r="P25" s="223"/>
      <c r="Q25" s="224"/>
      <c r="R25" s="225"/>
      <c r="S25" s="225"/>
      <c r="T25" s="225"/>
      <c r="U25" s="225"/>
      <c r="V25" s="225"/>
      <c r="W25" s="225"/>
      <c r="X25" s="225"/>
      <c r="Y25" s="225"/>
      <c r="Z25" s="225"/>
      <c r="AA25" s="225"/>
      <c r="AB25" s="225"/>
      <c r="AC25" s="231"/>
      <c r="AD25" s="240">
        <f t="shared" si="0"/>
        <v>0</v>
      </c>
      <c r="AE25" s="241">
        <f t="shared" si="1"/>
      </c>
      <c r="AF25" s="233"/>
      <c r="AG25" s="215"/>
      <c r="AH25" s="226"/>
      <c r="AI25" s="100"/>
      <c r="AJ25" s="215"/>
      <c r="AK25" s="215"/>
      <c r="AL25" s="217"/>
      <c r="AM25" s="227"/>
      <c r="AO25" s="161"/>
      <c r="AP25" s="268">
        <f>IF(AO25="","",VLOOKUP(AO25,'中・高所在地'!$A$2:$D$270,2,FALSE))</f>
      </c>
      <c r="AQ25" s="269">
        <f>IF(AP25="","",VLOOKUP(AO25,'中・高所在地'!$A$2:$D$270,3,FALSE))</f>
      </c>
      <c r="AR25" s="268">
        <f>IF(AQ25="","",VLOOKUP(AO25,'中・高所在地'!$A$2:$D$270,4,FALSE))</f>
      </c>
      <c r="AS25" s="245"/>
      <c r="AT25" s="165"/>
    </row>
    <row r="26" spans="1:46" s="55" customFormat="1" ht="18.75" customHeight="1">
      <c r="A26" s="58">
        <v>22</v>
      </c>
      <c r="B26" s="162"/>
      <c r="C26" s="163"/>
      <c r="D26" s="163"/>
      <c r="E26" s="215"/>
      <c r="F26" s="216"/>
      <c r="G26" s="217"/>
      <c r="H26" s="218"/>
      <c r="I26" s="163"/>
      <c r="J26" s="217"/>
      <c r="K26" s="219"/>
      <c r="L26" s="220"/>
      <c r="M26" s="221"/>
      <c r="N26" s="222"/>
      <c r="O26" s="166"/>
      <c r="P26" s="223"/>
      <c r="Q26" s="224"/>
      <c r="R26" s="225"/>
      <c r="S26" s="225"/>
      <c r="T26" s="225"/>
      <c r="U26" s="225"/>
      <c r="V26" s="225"/>
      <c r="W26" s="225"/>
      <c r="X26" s="225"/>
      <c r="Y26" s="225"/>
      <c r="Z26" s="225"/>
      <c r="AA26" s="225"/>
      <c r="AB26" s="225"/>
      <c r="AC26" s="231"/>
      <c r="AD26" s="240">
        <f t="shared" si="0"/>
        <v>0</v>
      </c>
      <c r="AE26" s="241">
        <f t="shared" si="1"/>
      </c>
      <c r="AF26" s="233"/>
      <c r="AG26" s="215"/>
      <c r="AH26" s="226"/>
      <c r="AI26" s="100"/>
      <c r="AJ26" s="215"/>
      <c r="AK26" s="215"/>
      <c r="AL26" s="217"/>
      <c r="AM26" s="227"/>
      <c r="AO26" s="161"/>
      <c r="AP26" s="268">
        <f>IF(AO26="","",VLOOKUP(AO26,'中・高所在地'!$A$2:$D$270,2,FALSE))</f>
      </c>
      <c r="AQ26" s="269">
        <f>IF(AP26="","",VLOOKUP(AO26,'中・高所在地'!$A$2:$D$270,3,FALSE))</f>
      </c>
      <c r="AR26" s="268">
        <f>IF(AQ26="","",VLOOKUP(AO26,'中・高所在地'!$A$2:$D$270,4,FALSE))</f>
      </c>
      <c r="AS26" s="245"/>
      <c r="AT26" s="165"/>
    </row>
    <row r="27" spans="1:46" s="55" customFormat="1" ht="18.75" customHeight="1">
      <c r="A27" s="58">
        <v>23</v>
      </c>
      <c r="B27" s="162"/>
      <c r="C27" s="163"/>
      <c r="D27" s="163"/>
      <c r="E27" s="215"/>
      <c r="F27" s="216"/>
      <c r="G27" s="217"/>
      <c r="H27" s="218"/>
      <c r="I27" s="163"/>
      <c r="J27" s="217"/>
      <c r="K27" s="219"/>
      <c r="L27" s="220"/>
      <c r="M27" s="221"/>
      <c r="N27" s="222"/>
      <c r="O27" s="166"/>
      <c r="P27" s="223"/>
      <c r="Q27" s="224"/>
      <c r="R27" s="225"/>
      <c r="S27" s="225"/>
      <c r="T27" s="225"/>
      <c r="U27" s="225"/>
      <c r="V27" s="225"/>
      <c r="W27" s="225"/>
      <c r="X27" s="225"/>
      <c r="Y27" s="225"/>
      <c r="Z27" s="225"/>
      <c r="AA27" s="225"/>
      <c r="AB27" s="225"/>
      <c r="AC27" s="231"/>
      <c r="AD27" s="240">
        <f t="shared" si="0"/>
        <v>0</v>
      </c>
      <c r="AE27" s="241">
        <f t="shared" si="1"/>
      </c>
      <c r="AF27" s="233"/>
      <c r="AG27" s="215"/>
      <c r="AH27" s="226"/>
      <c r="AI27" s="100"/>
      <c r="AJ27" s="215"/>
      <c r="AK27" s="215"/>
      <c r="AL27" s="217"/>
      <c r="AM27" s="227"/>
      <c r="AO27" s="161"/>
      <c r="AP27" s="268">
        <f>IF(AO27="","",VLOOKUP(AO27,'中・高所在地'!$A$2:$D$270,2,FALSE))</f>
      </c>
      <c r="AQ27" s="269">
        <f>IF(AP27="","",VLOOKUP(AO27,'中・高所在地'!$A$2:$D$270,3,FALSE))</f>
      </c>
      <c r="AR27" s="268">
        <f>IF(AQ27="","",VLOOKUP(AO27,'中・高所在地'!$A$2:$D$270,4,FALSE))</f>
      </c>
      <c r="AS27" s="245"/>
      <c r="AT27" s="165"/>
    </row>
    <row r="28" spans="1:46" s="55" customFormat="1" ht="18.75" customHeight="1">
      <c r="A28" s="58">
        <v>24</v>
      </c>
      <c r="B28" s="162"/>
      <c r="C28" s="163"/>
      <c r="D28" s="163"/>
      <c r="E28" s="215"/>
      <c r="F28" s="216"/>
      <c r="G28" s="217"/>
      <c r="H28" s="218"/>
      <c r="I28" s="163"/>
      <c r="J28" s="217"/>
      <c r="K28" s="219"/>
      <c r="L28" s="220"/>
      <c r="M28" s="221"/>
      <c r="N28" s="222"/>
      <c r="O28" s="166"/>
      <c r="P28" s="223"/>
      <c r="Q28" s="224"/>
      <c r="R28" s="225"/>
      <c r="S28" s="225"/>
      <c r="T28" s="225"/>
      <c r="U28" s="225"/>
      <c r="V28" s="225"/>
      <c r="W28" s="225"/>
      <c r="X28" s="225"/>
      <c r="Y28" s="225"/>
      <c r="Z28" s="225"/>
      <c r="AA28" s="225"/>
      <c r="AB28" s="225"/>
      <c r="AC28" s="231"/>
      <c r="AD28" s="240">
        <f t="shared" si="0"/>
        <v>0</v>
      </c>
      <c r="AE28" s="241">
        <f t="shared" si="1"/>
      </c>
      <c r="AF28" s="233"/>
      <c r="AG28" s="215"/>
      <c r="AH28" s="226"/>
      <c r="AI28" s="100"/>
      <c r="AJ28" s="215"/>
      <c r="AK28" s="215"/>
      <c r="AL28" s="217"/>
      <c r="AM28" s="227"/>
      <c r="AO28" s="161"/>
      <c r="AP28" s="268">
        <f>IF(AO28="","",VLOOKUP(AO28,'中・高所在地'!$A$2:$D$270,2,FALSE))</f>
      </c>
      <c r="AQ28" s="269">
        <f>IF(AP28="","",VLOOKUP(AO28,'中・高所在地'!$A$2:$D$270,3,FALSE))</f>
      </c>
      <c r="AR28" s="268">
        <f>IF(AQ28="","",VLOOKUP(AO28,'中・高所在地'!$A$2:$D$270,4,FALSE))</f>
      </c>
      <c r="AS28" s="245"/>
      <c r="AT28" s="165"/>
    </row>
    <row r="29" spans="1:46" s="55" customFormat="1" ht="18.75" customHeight="1">
      <c r="A29" s="58">
        <v>25</v>
      </c>
      <c r="B29" s="162"/>
      <c r="C29" s="163"/>
      <c r="D29" s="163"/>
      <c r="E29" s="215"/>
      <c r="F29" s="216"/>
      <c r="G29" s="217"/>
      <c r="H29" s="218"/>
      <c r="I29" s="163"/>
      <c r="J29" s="217"/>
      <c r="K29" s="219"/>
      <c r="L29" s="220"/>
      <c r="M29" s="221"/>
      <c r="N29" s="222"/>
      <c r="O29" s="166"/>
      <c r="P29" s="223"/>
      <c r="Q29" s="224"/>
      <c r="R29" s="225"/>
      <c r="S29" s="225"/>
      <c r="T29" s="225"/>
      <c r="U29" s="225"/>
      <c r="V29" s="225"/>
      <c r="W29" s="225"/>
      <c r="X29" s="225"/>
      <c r="Y29" s="225"/>
      <c r="Z29" s="225"/>
      <c r="AA29" s="225"/>
      <c r="AB29" s="225"/>
      <c r="AC29" s="231"/>
      <c r="AD29" s="240">
        <f t="shared" si="0"/>
        <v>0</v>
      </c>
      <c r="AE29" s="241">
        <f t="shared" si="1"/>
      </c>
      <c r="AF29" s="233"/>
      <c r="AG29" s="215"/>
      <c r="AH29" s="226"/>
      <c r="AI29" s="100"/>
      <c r="AJ29" s="215"/>
      <c r="AK29" s="215"/>
      <c r="AL29" s="217"/>
      <c r="AM29" s="227"/>
      <c r="AO29" s="161"/>
      <c r="AP29" s="268">
        <f>IF(AO29="","",VLOOKUP(AO29,'中・高所在地'!$A$2:$D$270,2,FALSE))</f>
      </c>
      <c r="AQ29" s="269">
        <f>IF(AP29="","",VLOOKUP(AO29,'中・高所在地'!$A$2:$D$270,3,FALSE))</f>
      </c>
      <c r="AR29" s="268">
        <f>IF(AQ29="","",VLOOKUP(AO29,'中・高所在地'!$A$2:$D$270,4,FALSE))</f>
      </c>
      <c r="AS29" s="245"/>
      <c r="AT29" s="165"/>
    </row>
    <row r="30" spans="1:46" s="55" customFormat="1" ht="18.75" customHeight="1">
      <c r="A30" s="58">
        <v>26</v>
      </c>
      <c r="B30" s="162"/>
      <c r="C30" s="163"/>
      <c r="D30" s="163"/>
      <c r="E30" s="215"/>
      <c r="F30" s="216"/>
      <c r="G30" s="217"/>
      <c r="H30" s="218"/>
      <c r="I30" s="163"/>
      <c r="J30" s="217"/>
      <c r="K30" s="219"/>
      <c r="L30" s="220"/>
      <c r="M30" s="221"/>
      <c r="N30" s="222"/>
      <c r="O30" s="166"/>
      <c r="P30" s="223"/>
      <c r="Q30" s="224"/>
      <c r="R30" s="225"/>
      <c r="S30" s="225"/>
      <c r="T30" s="225"/>
      <c r="U30" s="225"/>
      <c r="V30" s="225"/>
      <c r="W30" s="225"/>
      <c r="X30" s="225"/>
      <c r="Y30" s="225"/>
      <c r="Z30" s="225"/>
      <c r="AA30" s="225"/>
      <c r="AB30" s="225"/>
      <c r="AC30" s="231"/>
      <c r="AD30" s="240">
        <f t="shared" si="0"/>
        <v>0</v>
      </c>
      <c r="AE30" s="241">
        <f t="shared" si="1"/>
      </c>
      <c r="AF30" s="233"/>
      <c r="AG30" s="215"/>
      <c r="AH30" s="226"/>
      <c r="AI30" s="100"/>
      <c r="AJ30" s="215"/>
      <c r="AK30" s="215"/>
      <c r="AL30" s="217"/>
      <c r="AM30" s="227"/>
      <c r="AO30" s="161"/>
      <c r="AP30" s="268">
        <f>IF(AO30="","",VLOOKUP(AO30,'中・高所在地'!$A$2:$D$270,2,FALSE))</f>
      </c>
      <c r="AQ30" s="269">
        <f>IF(AP30="","",VLOOKUP(AO30,'中・高所在地'!$A$2:$D$270,3,FALSE))</f>
      </c>
      <c r="AR30" s="268">
        <f>IF(AQ30="","",VLOOKUP(AO30,'中・高所在地'!$A$2:$D$270,4,FALSE))</f>
      </c>
      <c r="AS30" s="245"/>
      <c r="AT30" s="165"/>
    </row>
    <row r="31" spans="1:46" s="55" customFormat="1" ht="18.75" customHeight="1">
      <c r="A31" s="58">
        <v>27</v>
      </c>
      <c r="B31" s="162"/>
      <c r="C31" s="163"/>
      <c r="D31" s="163"/>
      <c r="E31" s="215"/>
      <c r="F31" s="216"/>
      <c r="G31" s="217"/>
      <c r="H31" s="218"/>
      <c r="I31" s="163"/>
      <c r="J31" s="217"/>
      <c r="K31" s="219"/>
      <c r="L31" s="220"/>
      <c r="M31" s="221"/>
      <c r="N31" s="222"/>
      <c r="O31" s="166"/>
      <c r="P31" s="223"/>
      <c r="Q31" s="224"/>
      <c r="R31" s="225"/>
      <c r="S31" s="225"/>
      <c r="T31" s="225"/>
      <c r="U31" s="225"/>
      <c r="V31" s="225"/>
      <c r="W31" s="225"/>
      <c r="X31" s="225"/>
      <c r="Y31" s="225"/>
      <c r="Z31" s="225"/>
      <c r="AA31" s="225"/>
      <c r="AB31" s="225"/>
      <c r="AC31" s="231"/>
      <c r="AD31" s="240">
        <f t="shared" si="0"/>
        <v>0</v>
      </c>
      <c r="AE31" s="241">
        <f t="shared" si="1"/>
      </c>
      <c r="AF31" s="233"/>
      <c r="AG31" s="215"/>
      <c r="AH31" s="226"/>
      <c r="AI31" s="100"/>
      <c r="AJ31" s="215"/>
      <c r="AK31" s="215"/>
      <c r="AL31" s="217"/>
      <c r="AM31" s="227"/>
      <c r="AO31" s="161"/>
      <c r="AP31" s="268">
        <f>IF(AO31="","",VLOOKUP(AO31,'中・高所在地'!$A$2:$D$270,2,FALSE))</f>
      </c>
      <c r="AQ31" s="269">
        <f>IF(AP31="","",VLOOKUP(AO31,'中・高所在地'!$A$2:$D$270,3,FALSE))</f>
      </c>
      <c r="AR31" s="268">
        <f>IF(AQ31="","",VLOOKUP(AO31,'中・高所在地'!$A$2:$D$270,4,FALSE))</f>
      </c>
      <c r="AS31" s="245"/>
      <c r="AT31" s="165"/>
    </row>
    <row r="32" spans="1:46" s="55" customFormat="1" ht="18.75" customHeight="1">
      <c r="A32" s="58">
        <v>28</v>
      </c>
      <c r="B32" s="162"/>
      <c r="C32" s="163"/>
      <c r="D32" s="163"/>
      <c r="E32" s="215"/>
      <c r="F32" s="216"/>
      <c r="G32" s="217"/>
      <c r="H32" s="218"/>
      <c r="I32" s="163"/>
      <c r="J32" s="217"/>
      <c r="K32" s="219"/>
      <c r="L32" s="220"/>
      <c r="M32" s="221"/>
      <c r="N32" s="222"/>
      <c r="O32" s="166"/>
      <c r="P32" s="223"/>
      <c r="Q32" s="224"/>
      <c r="R32" s="225"/>
      <c r="S32" s="225"/>
      <c r="T32" s="225"/>
      <c r="U32" s="225"/>
      <c r="V32" s="225"/>
      <c r="W32" s="225"/>
      <c r="X32" s="225"/>
      <c r="Y32" s="225"/>
      <c r="Z32" s="225"/>
      <c r="AA32" s="225"/>
      <c r="AB32" s="225"/>
      <c r="AC32" s="231"/>
      <c r="AD32" s="240">
        <f t="shared" si="0"/>
        <v>0</v>
      </c>
      <c r="AE32" s="241">
        <f t="shared" si="1"/>
      </c>
      <c r="AF32" s="233"/>
      <c r="AG32" s="215"/>
      <c r="AH32" s="226"/>
      <c r="AI32" s="100"/>
      <c r="AJ32" s="215"/>
      <c r="AK32" s="215"/>
      <c r="AL32" s="217"/>
      <c r="AM32" s="227"/>
      <c r="AO32" s="161"/>
      <c r="AP32" s="268">
        <f>IF(AO32="","",VLOOKUP(AO32,'中・高所在地'!$A$2:$D$270,2,FALSE))</f>
      </c>
      <c r="AQ32" s="269">
        <f>IF(AP32="","",VLOOKUP(AO32,'中・高所在地'!$A$2:$D$270,3,FALSE))</f>
      </c>
      <c r="AR32" s="268">
        <f>IF(AQ32="","",VLOOKUP(AO32,'中・高所在地'!$A$2:$D$270,4,FALSE))</f>
      </c>
      <c r="AS32" s="245"/>
      <c r="AT32" s="165"/>
    </row>
    <row r="33" spans="1:46" s="55" customFormat="1" ht="18.75" customHeight="1">
      <c r="A33" s="58">
        <v>29</v>
      </c>
      <c r="B33" s="162"/>
      <c r="C33" s="163"/>
      <c r="D33" s="163"/>
      <c r="E33" s="215"/>
      <c r="F33" s="216"/>
      <c r="G33" s="217"/>
      <c r="H33" s="218"/>
      <c r="I33" s="163"/>
      <c r="J33" s="217"/>
      <c r="K33" s="219"/>
      <c r="L33" s="220"/>
      <c r="M33" s="221"/>
      <c r="N33" s="222"/>
      <c r="O33" s="166"/>
      <c r="P33" s="223"/>
      <c r="Q33" s="224"/>
      <c r="R33" s="225"/>
      <c r="S33" s="225"/>
      <c r="T33" s="225"/>
      <c r="U33" s="225"/>
      <c r="V33" s="225"/>
      <c r="W33" s="225"/>
      <c r="X33" s="225"/>
      <c r="Y33" s="225"/>
      <c r="Z33" s="225"/>
      <c r="AA33" s="225"/>
      <c r="AB33" s="225"/>
      <c r="AC33" s="231"/>
      <c r="AD33" s="240">
        <f t="shared" si="0"/>
        <v>0</v>
      </c>
      <c r="AE33" s="241">
        <f t="shared" si="1"/>
      </c>
      <c r="AF33" s="233"/>
      <c r="AG33" s="215"/>
      <c r="AH33" s="226"/>
      <c r="AI33" s="100"/>
      <c r="AJ33" s="215"/>
      <c r="AK33" s="215"/>
      <c r="AL33" s="217"/>
      <c r="AM33" s="227"/>
      <c r="AO33" s="161"/>
      <c r="AP33" s="268">
        <f>IF(AO33="","",VLOOKUP(AO33,'中・高所在地'!$A$2:$D$270,2,FALSE))</f>
      </c>
      <c r="AQ33" s="269">
        <f>IF(AP33="","",VLOOKUP(AO33,'中・高所在地'!$A$2:$D$270,3,FALSE))</f>
      </c>
      <c r="AR33" s="268">
        <f>IF(AQ33="","",VLOOKUP(AO33,'中・高所在地'!$A$2:$D$270,4,FALSE))</f>
      </c>
      <c r="AS33" s="245"/>
      <c r="AT33" s="165"/>
    </row>
    <row r="34" spans="1:46" s="55" customFormat="1" ht="18.75" customHeight="1">
      <c r="A34" s="58">
        <v>30</v>
      </c>
      <c r="B34" s="162"/>
      <c r="C34" s="163"/>
      <c r="D34" s="163"/>
      <c r="E34" s="215"/>
      <c r="F34" s="216"/>
      <c r="G34" s="217"/>
      <c r="H34" s="218"/>
      <c r="I34" s="163"/>
      <c r="J34" s="217"/>
      <c r="K34" s="219"/>
      <c r="L34" s="220"/>
      <c r="M34" s="221"/>
      <c r="N34" s="222"/>
      <c r="O34" s="166"/>
      <c r="P34" s="223"/>
      <c r="Q34" s="224"/>
      <c r="R34" s="225"/>
      <c r="S34" s="225"/>
      <c r="T34" s="225"/>
      <c r="U34" s="225"/>
      <c r="V34" s="225"/>
      <c r="W34" s="225"/>
      <c r="X34" s="225"/>
      <c r="Y34" s="225"/>
      <c r="Z34" s="225"/>
      <c r="AA34" s="225"/>
      <c r="AB34" s="225"/>
      <c r="AC34" s="231"/>
      <c r="AD34" s="240">
        <f t="shared" si="0"/>
        <v>0</v>
      </c>
      <c r="AE34" s="241">
        <f t="shared" si="1"/>
      </c>
      <c r="AF34" s="233"/>
      <c r="AG34" s="215"/>
      <c r="AH34" s="226"/>
      <c r="AI34" s="100"/>
      <c r="AJ34" s="215"/>
      <c r="AK34" s="215"/>
      <c r="AL34" s="217"/>
      <c r="AM34" s="227"/>
      <c r="AO34" s="161"/>
      <c r="AP34" s="268">
        <f>IF(AO34="","",VLOOKUP(AO34,'中・高所在地'!$A$2:$D$270,2,FALSE))</f>
      </c>
      <c r="AQ34" s="269">
        <f>IF(AP34="","",VLOOKUP(AO34,'中・高所在地'!$A$2:$D$270,3,FALSE))</f>
      </c>
      <c r="AR34" s="268">
        <f>IF(AQ34="","",VLOOKUP(AO34,'中・高所在地'!$A$2:$D$270,4,FALSE))</f>
      </c>
      <c r="AS34" s="245"/>
      <c r="AT34" s="165"/>
    </row>
    <row r="35" spans="1:46" s="55" customFormat="1" ht="18.75" customHeight="1">
      <c r="A35" s="58">
        <v>31</v>
      </c>
      <c r="B35" s="162"/>
      <c r="C35" s="163"/>
      <c r="D35" s="163"/>
      <c r="E35" s="215"/>
      <c r="F35" s="216"/>
      <c r="G35" s="217"/>
      <c r="H35" s="218"/>
      <c r="I35" s="163"/>
      <c r="J35" s="217"/>
      <c r="K35" s="219"/>
      <c r="L35" s="220"/>
      <c r="M35" s="221"/>
      <c r="N35" s="222"/>
      <c r="O35" s="166"/>
      <c r="P35" s="223"/>
      <c r="Q35" s="224"/>
      <c r="R35" s="225"/>
      <c r="S35" s="225"/>
      <c r="T35" s="225"/>
      <c r="U35" s="225"/>
      <c r="V35" s="225"/>
      <c r="W35" s="225"/>
      <c r="X35" s="225"/>
      <c r="Y35" s="225"/>
      <c r="Z35" s="225"/>
      <c r="AA35" s="225"/>
      <c r="AB35" s="225"/>
      <c r="AC35" s="231"/>
      <c r="AD35" s="240">
        <f t="shared" si="0"/>
        <v>0</v>
      </c>
      <c r="AE35" s="241">
        <f t="shared" si="1"/>
      </c>
      <c r="AF35" s="233"/>
      <c r="AG35" s="215"/>
      <c r="AH35" s="226"/>
      <c r="AI35" s="100"/>
      <c r="AJ35" s="215"/>
      <c r="AK35" s="215"/>
      <c r="AL35" s="217"/>
      <c r="AM35" s="227"/>
      <c r="AO35" s="161"/>
      <c r="AP35" s="268">
        <f>IF(AO35="","",VLOOKUP(AO35,'中・高所在地'!$A$2:$D$270,2,FALSE))</f>
      </c>
      <c r="AQ35" s="269">
        <f>IF(AP35="","",VLOOKUP(AO35,'中・高所在地'!$A$2:$D$270,3,FALSE))</f>
      </c>
      <c r="AR35" s="268">
        <f>IF(AQ35="","",VLOOKUP(AO35,'中・高所在地'!$A$2:$D$270,4,FALSE))</f>
      </c>
      <c r="AS35" s="245"/>
      <c r="AT35" s="165"/>
    </row>
    <row r="36" spans="1:46" s="55" customFormat="1" ht="18.75" customHeight="1">
      <c r="A36" s="58">
        <v>32</v>
      </c>
      <c r="B36" s="162"/>
      <c r="C36" s="163"/>
      <c r="D36" s="163"/>
      <c r="E36" s="215"/>
      <c r="F36" s="216"/>
      <c r="G36" s="217"/>
      <c r="H36" s="218"/>
      <c r="I36" s="163"/>
      <c r="J36" s="217"/>
      <c r="K36" s="219"/>
      <c r="L36" s="220"/>
      <c r="M36" s="221"/>
      <c r="N36" s="222"/>
      <c r="O36" s="166"/>
      <c r="P36" s="223"/>
      <c r="Q36" s="224"/>
      <c r="R36" s="225"/>
      <c r="S36" s="225"/>
      <c r="T36" s="225"/>
      <c r="U36" s="225"/>
      <c r="V36" s="225"/>
      <c r="W36" s="225"/>
      <c r="X36" s="225"/>
      <c r="Y36" s="225"/>
      <c r="Z36" s="225"/>
      <c r="AA36" s="225"/>
      <c r="AB36" s="225"/>
      <c r="AC36" s="231"/>
      <c r="AD36" s="240">
        <f t="shared" si="0"/>
        <v>0</v>
      </c>
      <c r="AE36" s="241">
        <f t="shared" si="1"/>
      </c>
      <c r="AF36" s="233"/>
      <c r="AG36" s="215"/>
      <c r="AH36" s="226"/>
      <c r="AI36" s="100"/>
      <c r="AJ36" s="215"/>
      <c r="AK36" s="215"/>
      <c r="AL36" s="217"/>
      <c r="AM36" s="227"/>
      <c r="AO36" s="161"/>
      <c r="AP36" s="268">
        <f>IF(AO36="","",VLOOKUP(AO36,'中・高所在地'!$A$2:$D$270,2,FALSE))</f>
      </c>
      <c r="AQ36" s="269">
        <f>IF(AP36="","",VLOOKUP(AO36,'中・高所在地'!$A$2:$D$270,3,FALSE))</f>
      </c>
      <c r="AR36" s="268">
        <f>IF(AQ36="","",VLOOKUP(AO36,'中・高所在地'!$A$2:$D$270,4,FALSE))</f>
      </c>
      <c r="AS36" s="245"/>
      <c r="AT36" s="165"/>
    </row>
    <row r="37" spans="1:46" s="55" customFormat="1" ht="18.75" customHeight="1">
      <c r="A37" s="58">
        <v>33</v>
      </c>
      <c r="B37" s="162"/>
      <c r="C37" s="163"/>
      <c r="D37" s="163"/>
      <c r="E37" s="215"/>
      <c r="F37" s="216"/>
      <c r="G37" s="217"/>
      <c r="H37" s="218"/>
      <c r="I37" s="163"/>
      <c r="J37" s="217"/>
      <c r="K37" s="219"/>
      <c r="L37" s="220"/>
      <c r="M37" s="221"/>
      <c r="N37" s="222"/>
      <c r="O37" s="166"/>
      <c r="P37" s="223"/>
      <c r="Q37" s="224"/>
      <c r="R37" s="225"/>
      <c r="S37" s="225"/>
      <c r="T37" s="225"/>
      <c r="U37" s="225"/>
      <c r="V37" s="225"/>
      <c r="W37" s="225"/>
      <c r="X37" s="225"/>
      <c r="Y37" s="225"/>
      <c r="Z37" s="225"/>
      <c r="AA37" s="225"/>
      <c r="AB37" s="225"/>
      <c r="AC37" s="231"/>
      <c r="AD37" s="240">
        <f t="shared" si="0"/>
        <v>0</v>
      </c>
      <c r="AE37" s="241">
        <f t="shared" si="1"/>
      </c>
      <c r="AF37" s="233"/>
      <c r="AG37" s="215"/>
      <c r="AH37" s="226"/>
      <c r="AI37" s="100"/>
      <c r="AJ37" s="215"/>
      <c r="AK37" s="215"/>
      <c r="AL37" s="217"/>
      <c r="AM37" s="227"/>
      <c r="AO37" s="161"/>
      <c r="AP37" s="268">
        <f>IF(AO37="","",VLOOKUP(AO37,'中・高所在地'!$A$2:$D$270,2,FALSE))</f>
      </c>
      <c r="AQ37" s="269">
        <f>IF(AP37="","",VLOOKUP(AO37,'中・高所在地'!$A$2:$D$270,3,FALSE))</f>
      </c>
      <c r="AR37" s="268">
        <f>IF(AQ37="","",VLOOKUP(AO37,'中・高所在地'!$A$2:$D$270,4,FALSE))</f>
      </c>
      <c r="AS37" s="245"/>
      <c r="AT37" s="165"/>
    </row>
    <row r="38" spans="1:46" s="55" customFormat="1" ht="18.75" customHeight="1">
      <c r="A38" s="58">
        <v>34</v>
      </c>
      <c r="B38" s="162"/>
      <c r="C38" s="163"/>
      <c r="D38" s="163"/>
      <c r="E38" s="215"/>
      <c r="F38" s="216"/>
      <c r="G38" s="217"/>
      <c r="H38" s="218"/>
      <c r="I38" s="163"/>
      <c r="J38" s="217"/>
      <c r="K38" s="219"/>
      <c r="L38" s="220"/>
      <c r="M38" s="221"/>
      <c r="N38" s="222"/>
      <c r="O38" s="166"/>
      <c r="P38" s="223"/>
      <c r="Q38" s="224"/>
      <c r="R38" s="225"/>
      <c r="S38" s="225"/>
      <c r="T38" s="225"/>
      <c r="U38" s="225"/>
      <c r="V38" s="225"/>
      <c r="W38" s="225"/>
      <c r="X38" s="225"/>
      <c r="Y38" s="225"/>
      <c r="Z38" s="225"/>
      <c r="AA38" s="225"/>
      <c r="AB38" s="225"/>
      <c r="AC38" s="231"/>
      <c r="AD38" s="240">
        <f t="shared" si="0"/>
        <v>0</v>
      </c>
      <c r="AE38" s="241">
        <f t="shared" si="1"/>
      </c>
      <c r="AF38" s="233"/>
      <c r="AG38" s="215"/>
      <c r="AH38" s="226"/>
      <c r="AI38" s="100"/>
      <c r="AJ38" s="215"/>
      <c r="AK38" s="215"/>
      <c r="AL38" s="217"/>
      <c r="AM38" s="227"/>
      <c r="AO38" s="161"/>
      <c r="AP38" s="268">
        <f>IF(AO38="","",VLOOKUP(AO38,'中・高所在地'!$A$2:$D$270,2,FALSE))</f>
      </c>
      <c r="AQ38" s="269">
        <f>IF(AP38="","",VLOOKUP(AO38,'中・高所在地'!$A$2:$D$270,3,FALSE))</f>
      </c>
      <c r="AR38" s="268">
        <f>IF(AQ38="","",VLOOKUP(AO38,'中・高所在地'!$A$2:$D$270,4,FALSE))</f>
      </c>
      <c r="AS38" s="245"/>
      <c r="AT38" s="165"/>
    </row>
    <row r="39" spans="1:46" s="55" customFormat="1" ht="18.75" customHeight="1">
      <c r="A39" s="58">
        <v>35</v>
      </c>
      <c r="B39" s="162"/>
      <c r="C39" s="163"/>
      <c r="D39" s="163"/>
      <c r="E39" s="215"/>
      <c r="F39" s="216"/>
      <c r="G39" s="217"/>
      <c r="H39" s="218"/>
      <c r="I39" s="163"/>
      <c r="J39" s="217"/>
      <c r="K39" s="219"/>
      <c r="L39" s="220"/>
      <c r="M39" s="221"/>
      <c r="N39" s="222"/>
      <c r="O39" s="166"/>
      <c r="P39" s="223"/>
      <c r="Q39" s="224"/>
      <c r="R39" s="225"/>
      <c r="S39" s="225"/>
      <c r="T39" s="225"/>
      <c r="U39" s="225"/>
      <c r="V39" s="225"/>
      <c r="W39" s="225"/>
      <c r="X39" s="225"/>
      <c r="Y39" s="225"/>
      <c r="Z39" s="225"/>
      <c r="AA39" s="225"/>
      <c r="AB39" s="225"/>
      <c r="AC39" s="231"/>
      <c r="AD39" s="240">
        <f t="shared" si="0"/>
        <v>0</v>
      </c>
      <c r="AE39" s="241">
        <f t="shared" si="1"/>
      </c>
      <c r="AF39" s="233"/>
      <c r="AG39" s="215"/>
      <c r="AH39" s="226"/>
      <c r="AI39" s="100"/>
      <c r="AJ39" s="215"/>
      <c r="AK39" s="215"/>
      <c r="AL39" s="217"/>
      <c r="AM39" s="227"/>
      <c r="AO39" s="161"/>
      <c r="AP39" s="268">
        <f>IF(AO39="","",VLOOKUP(AO39,'中・高所在地'!$A$2:$D$270,2,FALSE))</f>
      </c>
      <c r="AQ39" s="269">
        <f>IF(AP39="","",VLOOKUP(AO39,'中・高所在地'!$A$2:$D$270,3,FALSE))</f>
      </c>
      <c r="AR39" s="268">
        <f>IF(AQ39="","",VLOOKUP(AO39,'中・高所在地'!$A$2:$D$270,4,FALSE))</f>
      </c>
      <c r="AS39" s="245"/>
      <c r="AT39" s="165"/>
    </row>
    <row r="40" spans="1:46" s="55" customFormat="1" ht="18.75" customHeight="1">
      <c r="A40" s="58">
        <v>36</v>
      </c>
      <c r="B40" s="162"/>
      <c r="C40" s="163"/>
      <c r="D40" s="163"/>
      <c r="E40" s="215"/>
      <c r="F40" s="216"/>
      <c r="G40" s="217"/>
      <c r="H40" s="218"/>
      <c r="I40" s="163"/>
      <c r="J40" s="217"/>
      <c r="K40" s="219"/>
      <c r="L40" s="220"/>
      <c r="M40" s="221"/>
      <c r="N40" s="222"/>
      <c r="O40" s="166"/>
      <c r="P40" s="223"/>
      <c r="Q40" s="224"/>
      <c r="R40" s="225"/>
      <c r="S40" s="225"/>
      <c r="T40" s="225"/>
      <c r="U40" s="225"/>
      <c r="V40" s="225"/>
      <c r="W40" s="225"/>
      <c r="X40" s="225"/>
      <c r="Y40" s="225"/>
      <c r="Z40" s="225"/>
      <c r="AA40" s="225"/>
      <c r="AB40" s="225"/>
      <c r="AC40" s="231"/>
      <c r="AD40" s="240">
        <f t="shared" si="0"/>
        <v>0</v>
      </c>
      <c r="AE40" s="241">
        <f t="shared" si="1"/>
      </c>
      <c r="AF40" s="233"/>
      <c r="AG40" s="215"/>
      <c r="AH40" s="226"/>
      <c r="AI40" s="100"/>
      <c r="AJ40" s="215"/>
      <c r="AK40" s="215"/>
      <c r="AL40" s="217"/>
      <c r="AM40" s="227"/>
      <c r="AO40" s="161"/>
      <c r="AP40" s="268">
        <f>IF(AO40="","",VLOOKUP(AO40,'中・高所在地'!$A$2:$D$270,2,FALSE))</f>
      </c>
      <c r="AQ40" s="269">
        <f>IF(AP40="","",VLOOKUP(AO40,'中・高所在地'!$A$2:$D$270,3,FALSE))</f>
      </c>
      <c r="AR40" s="268">
        <f>IF(AQ40="","",VLOOKUP(AO40,'中・高所在地'!$A$2:$D$270,4,FALSE))</f>
      </c>
      <c r="AS40" s="245"/>
      <c r="AT40" s="165"/>
    </row>
    <row r="41" spans="1:46" s="55" customFormat="1" ht="18.75" customHeight="1">
      <c r="A41" s="58">
        <v>37</v>
      </c>
      <c r="B41" s="162"/>
      <c r="C41" s="163"/>
      <c r="D41" s="163"/>
      <c r="E41" s="215"/>
      <c r="F41" s="216"/>
      <c r="G41" s="217"/>
      <c r="H41" s="218"/>
      <c r="I41" s="163"/>
      <c r="J41" s="217"/>
      <c r="K41" s="219"/>
      <c r="L41" s="220"/>
      <c r="M41" s="221"/>
      <c r="N41" s="222"/>
      <c r="O41" s="166"/>
      <c r="P41" s="223"/>
      <c r="Q41" s="224"/>
      <c r="R41" s="225"/>
      <c r="S41" s="225"/>
      <c r="T41" s="225"/>
      <c r="U41" s="225"/>
      <c r="V41" s="225"/>
      <c r="W41" s="225"/>
      <c r="X41" s="225"/>
      <c r="Y41" s="225"/>
      <c r="Z41" s="225"/>
      <c r="AA41" s="225"/>
      <c r="AB41" s="225"/>
      <c r="AC41" s="231"/>
      <c r="AD41" s="240">
        <f t="shared" si="0"/>
        <v>0</v>
      </c>
      <c r="AE41" s="241">
        <f t="shared" si="1"/>
      </c>
      <c r="AF41" s="233"/>
      <c r="AG41" s="215"/>
      <c r="AH41" s="226"/>
      <c r="AI41" s="100"/>
      <c r="AJ41" s="215"/>
      <c r="AK41" s="215"/>
      <c r="AL41" s="217"/>
      <c r="AM41" s="227"/>
      <c r="AO41" s="161"/>
      <c r="AP41" s="268">
        <f>IF(AO41="","",VLOOKUP(AO41,'中・高所在地'!$A$2:$D$270,2,FALSE))</f>
      </c>
      <c r="AQ41" s="269">
        <f>IF(AP41="","",VLOOKUP(AO41,'中・高所在地'!$A$2:$D$270,3,FALSE))</f>
      </c>
      <c r="AR41" s="268">
        <f>IF(AQ41="","",VLOOKUP(AO41,'中・高所在地'!$A$2:$D$270,4,FALSE))</f>
      </c>
      <c r="AS41" s="245"/>
      <c r="AT41" s="165"/>
    </row>
    <row r="42" spans="1:46" s="55" customFormat="1" ht="18.75" customHeight="1">
      <c r="A42" s="58">
        <v>38</v>
      </c>
      <c r="B42" s="162"/>
      <c r="C42" s="163"/>
      <c r="D42" s="163"/>
      <c r="E42" s="215"/>
      <c r="F42" s="216"/>
      <c r="G42" s="217"/>
      <c r="H42" s="218"/>
      <c r="I42" s="163"/>
      <c r="J42" s="217"/>
      <c r="K42" s="219"/>
      <c r="L42" s="220"/>
      <c r="M42" s="221"/>
      <c r="N42" s="222"/>
      <c r="O42" s="166"/>
      <c r="P42" s="223"/>
      <c r="Q42" s="224"/>
      <c r="R42" s="225"/>
      <c r="S42" s="225"/>
      <c r="T42" s="225"/>
      <c r="U42" s="225"/>
      <c r="V42" s="225"/>
      <c r="W42" s="225"/>
      <c r="X42" s="225"/>
      <c r="Y42" s="225"/>
      <c r="Z42" s="225"/>
      <c r="AA42" s="225"/>
      <c r="AB42" s="225"/>
      <c r="AC42" s="231"/>
      <c r="AD42" s="240">
        <f t="shared" si="0"/>
        <v>0</v>
      </c>
      <c r="AE42" s="241">
        <f t="shared" si="1"/>
      </c>
      <c r="AF42" s="233"/>
      <c r="AG42" s="215"/>
      <c r="AH42" s="226"/>
      <c r="AI42" s="100"/>
      <c r="AJ42" s="215"/>
      <c r="AK42" s="215"/>
      <c r="AL42" s="217"/>
      <c r="AM42" s="227"/>
      <c r="AO42" s="161"/>
      <c r="AP42" s="268">
        <f>IF(AO42="","",VLOOKUP(AO42,'中・高所在地'!$A$2:$D$270,2,FALSE))</f>
      </c>
      <c r="AQ42" s="269">
        <f>IF(AP42="","",VLOOKUP(AO42,'中・高所在地'!$A$2:$D$270,3,FALSE))</f>
      </c>
      <c r="AR42" s="268">
        <f>IF(AQ42="","",VLOOKUP(AO42,'中・高所在地'!$A$2:$D$270,4,FALSE))</f>
      </c>
      <c r="AS42" s="245"/>
      <c r="AT42" s="165"/>
    </row>
    <row r="43" spans="1:46" s="55" customFormat="1" ht="18.75" customHeight="1">
      <c r="A43" s="58">
        <v>39</v>
      </c>
      <c r="B43" s="162"/>
      <c r="C43" s="163"/>
      <c r="D43" s="163"/>
      <c r="E43" s="215"/>
      <c r="F43" s="216"/>
      <c r="G43" s="217"/>
      <c r="H43" s="218"/>
      <c r="I43" s="163"/>
      <c r="J43" s="217"/>
      <c r="K43" s="219"/>
      <c r="L43" s="220"/>
      <c r="M43" s="221"/>
      <c r="N43" s="222"/>
      <c r="O43" s="166"/>
      <c r="P43" s="223"/>
      <c r="Q43" s="224"/>
      <c r="R43" s="225"/>
      <c r="S43" s="225"/>
      <c r="T43" s="225"/>
      <c r="U43" s="225"/>
      <c r="V43" s="225"/>
      <c r="W43" s="225"/>
      <c r="X43" s="225"/>
      <c r="Y43" s="225"/>
      <c r="Z43" s="225"/>
      <c r="AA43" s="225"/>
      <c r="AB43" s="225"/>
      <c r="AC43" s="231"/>
      <c r="AD43" s="240">
        <f t="shared" si="0"/>
        <v>0</v>
      </c>
      <c r="AE43" s="241">
        <f t="shared" si="1"/>
      </c>
      <c r="AF43" s="233"/>
      <c r="AG43" s="215"/>
      <c r="AH43" s="226"/>
      <c r="AI43" s="100"/>
      <c r="AJ43" s="215"/>
      <c r="AK43" s="215"/>
      <c r="AL43" s="217"/>
      <c r="AM43" s="227"/>
      <c r="AO43" s="161"/>
      <c r="AP43" s="268">
        <f>IF(AO43="","",VLOOKUP(AO43,'中・高所在地'!$A$2:$D$270,2,FALSE))</f>
      </c>
      <c r="AQ43" s="269">
        <f>IF(AP43="","",VLOOKUP(AO43,'中・高所在地'!$A$2:$D$270,3,FALSE))</f>
      </c>
      <c r="AR43" s="268">
        <f>IF(AQ43="","",VLOOKUP(AO43,'中・高所在地'!$A$2:$D$270,4,FALSE))</f>
      </c>
      <c r="AS43" s="245"/>
      <c r="AT43" s="165"/>
    </row>
    <row r="44" spans="1:46" s="55" customFormat="1" ht="18.75" customHeight="1">
      <c r="A44" s="58">
        <v>40</v>
      </c>
      <c r="B44" s="162"/>
      <c r="C44" s="163"/>
      <c r="D44" s="163"/>
      <c r="E44" s="215"/>
      <c r="F44" s="216"/>
      <c r="G44" s="217"/>
      <c r="H44" s="218"/>
      <c r="I44" s="163"/>
      <c r="J44" s="217"/>
      <c r="K44" s="219"/>
      <c r="L44" s="220"/>
      <c r="M44" s="221"/>
      <c r="N44" s="222"/>
      <c r="O44" s="166"/>
      <c r="P44" s="223"/>
      <c r="Q44" s="224"/>
      <c r="R44" s="225"/>
      <c r="S44" s="225"/>
      <c r="T44" s="225"/>
      <c r="U44" s="225"/>
      <c r="V44" s="225"/>
      <c r="W44" s="225"/>
      <c r="X44" s="225"/>
      <c r="Y44" s="225"/>
      <c r="Z44" s="225"/>
      <c r="AA44" s="225"/>
      <c r="AB44" s="225"/>
      <c r="AC44" s="231"/>
      <c r="AD44" s="240">
        <f t="shared" si="0"/>
        <v>0</v>
      </c>
      <c r="AE44" s="241">
        <f t="shared" si="1"/>
      </c>
      <c r="AF44" s="233"/>
      <c r="AG44" s="215"/>
      <c r="AH44" s="226"/>
      <c r="AI44" s="100"/>
      <c r="AJ44" s="215"/>
      <c r="AK44" s="215"/>
      <c r="AL44" s="217"/>
      <c r="AM44" s="227"/>
      <c r="AO44" s="161"/>
      <c r="AP44" s="268">
        <f>IF(AO44="","",VLOOKUP(AO44,'中・高所在地'!$A$2:$D$270,2,FALSE))</f>
      </c>
      <c r="AQ44" s="269">
        <f>IF(AP44="","",VLOOKUP(AO44,'中・高所在地'!$A$2:$D$270,3,FALSE))</f>
      </c>
      <c r="AR44" s="268">
        <f>IF(AQ44="","",VLOOKUP(AO44,'中・高所在地'!$A$2:$D$270,4,FALSE))</f>
      </c>
      <c r="AS44" s="245"/>
      <c r="AT44" s="165"/>
    </row>
    <row r="45" spans="1:46" s="55" customFormat="1" ht="18.75" customHeight="1">
      <c r="A45" s="58">
        <v>41</v>
      </c>
      <c r="B45" s="162"/>
      <c r="C45" s="163"/>
      <c r="D45" s="163"/>
      <c r="E45" s="215"/>
      <c r="F45" s="216"/>
      <c r="G45" s="217"/>
      <c r="H45" s="218"/>
      <c r="I45" s="163"/>
      <c r="J45" s="217"/>
      <c r="K45" s="219"/>
      <c r="L45" s="220"/>
      <c r="M45" s="221"/>
      <c r="N45" s="222"/>
      <c r="O45" s="166"/>
      <c r="P45" s="223"/>
      <c r="Q45" s="224"/>
      <c r="R45" s="225"/>
      <c r="S45" s="225"/>
      <c r="T45" s="225"/>
      <c r="U45" s="225"/>
      <c r="V45" s="225"/>
      <c r="W45" s="225"/>
      <c r="X45" s="225"/>
      <c r="Y45" s="225"/>
      <c r="Z45" s="225"/>
      <c r="AA45" s="225"/>
      <c r="AB45" s="225"/>
      <c r="AC45" s="231"/>
      <c r="AD45" s="240">
        <f t="shared" si="0"/>
        <v>0</v>
      </c>
      <c r="AE45" s="241">
        <f t="shared" si="1"/>
      </c>
      <c r="AF45" s="233"/>
      <c r="AG45" s="215"/>
      <c r="AH45" s="226"/>
      <c r="AI45" s="100"/>
      <c r="AJ45" s="215"/>
      <c r="AK45" s="215"/>
      <c r="AL45" s="217"/>
      <c r="AM45" s="227"/>
      <c r="AO45" s="161"/>
      <c r="AP45" s="268">
        <f>IF(AO45="","",VLOOKUP(AO45,'中・高所在地'!$A$2:$D$270,2,FALSE))</f>
      </c>
      <c r="AQ45" s="269">
        <f>IF(AP45="","",VLOOKUP(AO45,'中・高所在地'!$A$2:$D$270,3,FALSE))</f>
      </c>
      <c r="AR45" s="268">
        <f>IF(AQ45="","",VLOOKUP(AO45,'中・高所在地'!$A$2:$D$270,4,FALSE))</f>
      </c>
      <c r="AS45" s="245"/>
      <c r="AT45" s="165"/>
    </row>
    <row r="46" spans="1:46" s="55" customFormat="1" ht="18.75" customHeight="1">
      <c r="A46" s="58">
        <v>42</v>
      </c>
      <c r="B46" s="162"/>
      <c r="C46" s="163"/>
      <c r="D46" s="163"/>
      <c r="E46" s="215"/>
      <c r="F46" s="216"/>
      <c r="G46" s="217"/>
      <c r="H46" s="218"/>
      <c r="I46" s="163"/>
      <c r="J46" s="217"/>
      <c r="K46" s="219"/>
      <c r="L46" s="220"/>
      <c r="M46" s="221"/>
      <c r="N46" s="222"/>
      <c r="O46" s="166"/>
      <c r="P46" s="223"/>
      <c r="Q46" s="224"/>
      <c r="R46" s="225"/>
      <c r="S46" s="225"/>
      <c r="T46" s="225"/>
      <c r="U46" s="225"/>
      <c r="V46" s="225"/>
      <c r="W46" s="225"/>
      <c r="X46" s="225"/>
      <c r="Y46" s="225"/>
      <c r="Z46" s="225"/>
      <c r="AA46" s="225"/>
      <c r="AB46" s="225"/>
      <c r="AC46" s="231"/>
      <c r="AD46" s="240">
        <f t="shared" si="0"/>
        <v>0</v>
      </c>
      <c r="AE46" s="241">
        <f t="shared" si="1"/>
      </c>
      <c r="AF46" s="233"/>
      <c r="AG46" s="215"/>
      <c r="AH46" s="226"/>
      <c r="AI46" s="100"/>
      <c r="AJ46" s="215"/>
      <c r="AK46" s="215"/>
      <c r="AL46" s="217"/>
      <c r="AM46" s="227"/>
      <c r="AO46" s="161"/>
      <c r="AP46" s="268">
        <f>IF(AO46="","",VLOOKUP(AO46,'中・高所在地'!$A$2:$D$270,2,FALSE))</f>
      </c>
      <c r="AQ46" s="269">
        <f>IF(AP46="","",VLOOKUP(AO46,'中・高所在地'!$A$2:$D$270,3,FALSE))</f>
      </c>
      <c r="AR46" s="268">
        <f>IF(AQ46="","",VLOOKUP(AO46,'中・高所在地'!$A$2:$D$270,4,FALSE))</f>
      </c>
      <c r="AS46" s="245"/>
      <c r="AT46" s="165"/>
    </row>
    <row r="47" spans="1:46" s="55" customFormat="1" ht="18.75" customHeight="1">
      <c r="A47" s="58">
        <v>43</v>
      </c>
      <c r="B47" s="162"/>
      <c r="C47" s="163"/>
      <c r="D47" s="163"/>
      <c r="E47" s="215"/>
      <c r="F47" s="216"/>
      <c r="G47" s="217"/>
      <c r="H47" s="218"/>
      <c r="I47" s="163"/>
      <c r="J47" s="217"/>
      <c r="K47" s="219"/>
      <c r="L47" s="220"/>
      <c r="M47" s="221"/>
      <c r="N47" s="222"/>
      <c r="O47" s="166"/>
      <c r="P47" s="223"/>
      <c r="Q47" s="224"/>
      <c r="R47" s="225"/>
      <c r="S47" s="225"/>
      <c r="T47" s="225"/>
      <c r="U47" s="225"/>
      <c r="V47" s="225"/>
      <c r="W47" s="225"/>
      <c r="X47" s="225"/>
      <c r="Y47" s="225"/>
      <c r="Z47" s="225"/>
      <c r="AA47" s="225"/>
      <c r="AB47" s="225"/>
      <c r="AC47" s="231"/>
      <c r="AD47" s="240">
        <f t="shared" si="0"/>
        <v>0</v>
      </c>
      <c r="AE47" s="241">
        <f t="shared" si="1"/>
      </c>
      <c r="AF47" s="233"/>
      <c r="AG47" s="215"/>
      <c r="AH47" s="226"/>
      <c r="AI47" s="100"/>
      <c r="AJ47" s="215"/>
      <c r="AK47" s="215"/>
      <c r="AL47" s="217"/>
      <c r="AM47" s="227"/>
      <c r="AO47" s="161"/>
      <c r="AP47" s="268">
        <f>IF(AO47="","",VLOOKUP(AO47,'中・高所在地'!$A$2:$D$270,2,FALSE))</f>
      </c>
      <c r="AQ47" s="269">
        <f>IF(AP47="","",VLOOKUP(AO47,'中・高所在地'!$A$2:$D$270,3,FALSE))</f>
      </c>
      <c r="AR47" s="268">
        <f>IF(AQ47="","",VLOOKUP(AO47,'中・高所在地'!$A$2:$D$270,4,FALSE))</f>
      </c>
      <c r="AS47" s="245"/>
      <c r="AT47" s="165"/>
    </row>
    <row r="48" spans="1:46" s="55" customFormat="1" ht="18.75" customHeight="1">
      <c r="A48" s="58">
        <v>44</v>
      </c>
      <c r="B48" s="162"/>
      <c r="C48" s="163"/>
      <c r="D48" s="163"/>
      <c r="E48" s="215"/>
      <c r="F48" s="216"/>
      <c r="G48" s="217"/>
      <c r="H48" s="218"/>
      <c r="I48" s="163"/>
      <c r="J48" s="217"/>
      <c r="K48" s="219"/>
      <c r="L48" s="220"/>
      <c r="M48" s="221"/>
      <c r="N48" s="222"/>
      <c r="O48" s="166"/>
      <c r="P48" s="223"/>
      <c r="Q48" s="224"/>
      <c r="R48" s="225"/>
      <c r="S48" s="225"/>
      <c r="T48" s="225"/>
      <c r="U48" s="225"/>
      <c r="V48" s="225"/>
      <c r="W48" s="225"/>
      <c r="X48" s="225"/>
      <c r="Y48" s="225"/>
      <c r="Z48" s="225"/>
      <c r="AA48" s="225"/>
      <c r="AB48" s="225"/>
      <c r="AC48" s="231"/>
      <c r="AD48" s="240">
        <f t="shared" si="0"/>
        <v>0</v>
      </c>
      <c r="AE48" s="241">
        <f t="shared" si="1"/>
      </c>
      <c r="AF48" s="233"/>
      <c r="AG48" s="215"/>
      <c r="AH48" s="226"/>
      <c r="AI48" s="100"/>
      <c r="AJ48" s="215"/>
      <c r="AK48" s="215"/>
      <c r="AL48" s="217"/>
      <c r="AM48" s="227"/>
      <c r="AO48" s="161"/>
      <c r="AP48" s="268">
        <f>IF(AO48="","",VLOOKUP(AO48,'中・高所在地'!$A$2:$D$270,2,FALSE))</f>
      </c>
      <c r="AQ48" s="269">
        <f>IF(AP48="","",VLOOKUP(AO48,'中・高所在地'!$A$2:$D$270,3,FALSE))</f>
      </c>
      <c r="AR48" s="268">
        <f>IF(AQ48="","",VLOOKUP(AO48,'中・高所在地'!$A$2:$D$270,4,FALSE))</f>
      </c>
      <c r="AS48" s="245"/>
      <c r="AT48" s="165"/>
    </row>
    <row r="49" spans="1:46" s="55" customFormat="1" ht="18.75" customHeight="1">
      <c r="A49" s="58">
        <v>45</v>
      </c>
      <c r="B49" s="162"/>
      <c r="C49" s="163"/>
      <c r="D49" s="163"/>
      <c r="E49" s="215"/>
      <c r="F49" s="216"/>
      <c r="G49" s="217"/>
      <c r="H49" s="218"/>
      <c r="I49" s="163"/>
      <c r="J49" s="217"/>
      <c r="K49" s="219"/>
      <c r="L49" s="220"/>
      <c r="M49" s="221"/>
      <c r="N49" s="222"/>
      <c r="O49" s="166"/>
      <c r="P49" s="223"/>
      <c r="Q49" s="224"/>
      <c r="R49" s="225"/>
      <c r="S49" s="225"/>
      <c r="T49" s="225"/>
      <c r="U49" s="225"/>
      <c r="V49" s="225"/>
      <c r="W49" s="225"/>
      <c r="X49" s="225"/>
      <c r="Y49" s="225"/>
      <c r="Z49" s="225"/>
      <c r="AA49" s="225"/>
      <c r="AB49" s="225"/>
      <c r="AC49" s="231"/>
      <c r="AD49" s="240">
        <f t="shared" si="0"/>
        <v>0</v>
      </c>
      <c r="AE49" s="241">
        <f t="shared" si="1"/>
      </c>
      <c r="AF49" s="233"/>
      <c r="AG49" s="215"/>
      <c r="AH49" s="226"/>
      <c r="AI49" s="100"/>
      <c r="AJ49" s="215"/>
      <c r="AK49" s="215"/>
      <c r="AL49" s="217"/>
      <c r="AM49" s="227"/>
      <c r="AO49" s="161"/>
      <c r="AP49" s="268">
        <f>IF(AO49="","",VLOOKUP(AO49,'中・高所在地'!$A$2:$D$270,2,FALSE))</f>
      </c>
      <c r="AQ49" s="269">
        <f>IF(AP49="","",VLOOKUP(AO49,'中・高所在地'!$A$2:$D$270,3,FALSE))</f>
      </c>
      <c r="AR49" s="268">
        <f>IF(AQ49="","",VLOOKUP(AO49,'中・高所在地'!$A$2:$D$270,4,FALSE))</f>
      </c>
      <c r="AS49" s="245"/>
      <c r="AT49" s="165"/>
    </row>
    <row r="50" spans="1:46" s="55" customFormat="1" ht="18.75" customHeight="1">
      <c r="A50" s="58">
        <v>46</v>
      </c>
      <c r="B50" s="162"/>
      <c r="C50" s="163"/>
      <c r="D50" s="163"/>
      <c r="E50" s="215"/>
      <c r="F50" s="216"/>
      <c r="G50" s="217"/>
      <c r="H50" s="218"/>
      <c r="I50" s="163"/>
      <c r="J50" s="217"/>
      <c r="K50" s="219"/>
      <c r="L50" s="220"/>
      <c r="M50" s="221"/>
      <c r="N50" s="222"/>
      <c r="O50" s="166"/>
      <c r="P50" s="223"/>
      <c r="Q50" s="224"/>
      <c r="R50" s="225"/>
      <c r="S50" s="225"/>
      <c r="T50" s="225"/>
      <c r="U50" s="225"/>
      <c r="V50" s="225"/>
      <c r="W50" s="225"/>
      <c r="X50" s="225"/>
      <c r="Y50" s="225"/>
      <c r="Z50" s="225"/>
      <c r="AA50" s="225"/>
      <c r="AB50" s="225"/>
      <c r="AC50" s="231"/>
      <c r="AD50" s="240">
        <f t="shared" si="0"/>
        <v>0</v>
      </c>
      <c r="AE50" s="241">
        <f t="shared" si="1"/>
      </c>
      <c r="AF50" s="233"/>
      <c r="AG50" s="215"/>
      <c r="AH50" s="226"/>
      <c r="AI50" s="100"/>
      <c r="AJ50" s="215"/>
      <c r="AK50" s="215"/>
      <c r="AL50" s="217"/>
      <c r="AM50" s="227"/>
      <c r="AO50" s="161"/>
      <c r="AP50" s="268">
        <f>IF(AO50="","",VLOOKUP(AO50,'中・高所在地'!$A$2:$D$270,2,FALSE))</f>
      </c>
      <c r="AQ50" s="269">
        <f>IF(AP50="","",VLOOKUP(AO50,'中・高所在地'!$A$2:$D$270,3,FALSE))</f>
      </c>
      <c r="AR50" s="268">
        <f>IF(AQ50="","",VLOOKUP(AO50,'中・高所在地'!$A$2:$D$270,4,FALSE))</f>
      </c>
      <c r="AS50" s="245"/>
      <c r="AT50" s="165"/>
    </row>
    <row r="51" spans="1:46" s="55" customFormat="1" ht="18.75" customHeight="1">
      <c r="A51" s="58">
        <v>47</v>
      </c>
      <c r="B51" s="162"/>
      <c r="C51" s="163"/>
      <c r="D51" s="163"/>
      <c r="E51" s="215"/>
      <c r="F51" s="216"/>
      <c r="G51" s="217"/>
      <c r="H51" s="218"/>
      <c r="I51" s="163"/>
      <c r="J51" s="217"/>
      <c r="K51" s="219"/>
      <c r="L51" s="220"/>
      <c r="M51" s="221"/>
      <c r="N51" s="222"/>
      <c r="O51" s="166"/>
      <c r="P51" s="223"/>
      <c r="Q51" s="224"/>
      <c r="R51" s="225"/>
      <c r="S51" s="225"/>
      <c r="T51" s="225"/>
      <c r="U51" s="225"/>
      <c r="V51" s="225"/>
      <c r="W51" s="225"/>
      <c r="X51" s="225"/>
      <c r="Y51" s="225"/>
      <c r="Z51" s="225"/>
      <c r="AA51" s="225"/>
      <c r="AB51" s="225"/>
      <c r="AC51" s="231"/>
      <c r="AD51" s="240">
        <f t="shared" si="0"/>
        <v>0</v>
      </c>
      <c r="AE51" s="241">
        <f t="shared" si="1"/>
      </c>
      <c r="AF51" s="233"/>
      <c r="AG51" s="215"/>
      <c r="AH51" s="226"/>
      <c r="AI51" s="100"/>
      <c r="AJ51" s="215"/>
      <c r="AK51" s="215"/>
      <c r="AL51" s="217"/>
      <c r="AM51" s="227"/>
      <c r="AO51" s="161"/>
      <c r="AP51" s="268">
        <f>IF(AO51="","",VLOOKUP(AO51,'中・高所在地'!$A$2:$D$270,2,FALSE))</f>
      </c>
      <c r="AQ51" s="269">
        <f>IF(AP51="","",VLOOKUP(AO51,'中・高所在地'!$A$2:$D$270,3,FALSE))</f>
      </c>
      <c r="AR51" s="268">
        <f>IF(AQ51="","",VLOOKUP(AO51,'中・高所在地'!$A$2:$D$270,4,FALSE))</f>
      </c>
      <c r="AS51" s="245"/>
      <c r="AT51" s="165"/>
    </row>
    <row r="52" spans="1:46" s="55" customFormat="1" ht="18.75" customHeight="1">
      <c r="A52" s="58">
        <v>48</v>
      </c>
      <c r="B52" s="162"/>
      <c r="C52" s="163"/>
      <c r="D52" s="163"/>
      <c r="E52" s="215"/>
      <c r="F52" s="216"/>
      <c r="G52" s="217"/>
      <c r="H52" s="218"/>
      <c r="I52" s="163"/>
      <c r="J52" s="217"/>
      <c r="K52" s="219"/>
      <c r="L52" s="220"/>
      <c r="M52" s="221"/>
      <c r="N52" s="222"/>
      <c r="O52" s="166"/>
      <c r="P52" s="223"/>
      <c r="Q52" s="224"/>
      <c r="R52" s="225"/>
      <c r="S52" s="225"/>
      <c r="T52" s="225"/>
      <c r="U52" s="225"/>
      <c r="V52" s="225"/>
      <c r="W52" s="225"/>
      <c r="X52" s="225"/>
      <c r="Y52" s="225"/>
      <c r="Z52" s="225"/>
      <c r="AA52" s="225"/>
      <c r="AB52" s="225"/>
      <c r="AC52" s="231"/>
      <c r="AD52" s="240">
        <f t="shared" si="0"/>
        <v>0</v>
      </c>
      <c r="AE52" s="241">
        <f t="shared" si="1"/>
      </c>
      <c r="AF52" s="233"/>
      <c r="AG52" s="215"/>
      <c r="AH52" s="226"/>
      <c r="AI52" s="100"/>
      <c r="AJ52" s="215"/>
      <c r="AK52" s="215"/>
      <c r="AL52" s="217"/>
      <c r="AM52" s="227"/>
      <c r="AO52" s="161"/>
      <c r="AP52" s="268">
        <f>IF(AO52="","",VLOOKUP(AO52,'中・高所在地'!$A$2:$D$270,2,FALSE))</f>
      </c>
      <c r="AQ52" s="269">
        <f>IF(AP52="","",VLOOKUP(AO52,'中・高所在地'!$A$2:$D$270,3,FALSE))</f>
      </c>
      <c r="AR52" s="268">
        <f>IF(AQ52="","",VLOOKUP(AO52,'中・高所在地'!$A$2:$D$270,4,FALSE))</f>
      </c>
      <c r="AS52" s="245"/>
      <c r="AT52" s="165"/>
    </row>
    <row r="53" spans="1:46" s="55" customFormat="1" ht="18.75" customHeight="1">
      <c r="A53" s="58">
        <v>49</v>
      </c>
      <c r="B53" s="162"/>
      <c r="C53" s="163"/>
      <c r="D53" s="163"/>
      <c r="E53" s="215"/>
      <c r="F53" s="216"/>
      <c r="G53" s="217"/>
      <c r="H53" s="218"/>
      <c r="I53" s="163"/>
      <c r="J53" s="217"/>
      <c r="K53" s="219"/>
      <c r="L53" s="220"/>
      <c r="M53" s="221"/>
      <c r="N53" s="222"/>
      <c r="O53" s="166"/>
      <c r="P53" s="223"/>
      <c r="Q53" s="224"/>
      <c r="R53" s="225"/>
      <c r="S53" s="225"/>
      <c r="T53" s="225"/>
      <c r="U53" s="225"/>
      <c r="V53" s="225"/>
      <c r="W53" s="225"/>
      <c r="X53" s="225"/>
      <c r="Y53" s="225"/>
      <c r="Z53" s="225"/>
      <c r="AA53" s="225"/>
      <c r="AB53" s="225"/>
      <c r="AC53" s="231"/>
      <c r="AD53" s="240">
        <f t="shared" si="0"/>
        <v>0</v>
      </c>
      <c r="AE53" s="241">
        <f t="shared" si="1"/>
      </c>
      <c r="AF53" s="233"/>
      <c r="AG53" s="215"/>
      <c r="AH53" s="226"/>
      <c r="AI53" s="100"/>
      <c r="AJ53" s="215"/>
      <c r="AK53" s="215"/>
      <c r="AL53" s="217"/>
      <c r="AM53" s="227"/>
      <c r="AO53" s="161"/>
      <c r="AP53" s="268">
        <f>IF(AO53="","",VLOOKUP(AO53,'中・高所在地'!$A$2:$D$270,2,FALSE))</f>
      </c>
      <c r="AQ53" s="269">
        <f>IF(AP53="","",VLOOKUP(AO53,'中・高所在地'!$A$2:$D$270,3,FALSE))</f>
      </c>
      <c r="AR53" s="268">
        <f>IF(AQ53="","",VLOOKUP(AO53,'中・高所在地'!$A$2:$D$270,4,FALSE))</f>
      </c>
      <c r="AS53" s="245"/>
      <c r="AT53" s="165"/>
    </row>
    <row r="54" spans="1:46" s="55" customFormat="1" ht="18.75" customHeight="1">
      <c r="A54" s="58">
        <v>50</v>
      </c>
      <c r="B54" s="162"/>
      <c r="C54" s="163"/>
      <c r="D54" s="163"/>
      <c r="E54" s="215"/>
      <c r="F54" s="216"/>
      <c r="G54" s="217"/>
      <c r="H54" s="218"/>
      <c r="I54" s="163"/>
      <c r="J54" s="217"/>
      <c r="K54" s="219"/>
      <c r="L54" s="220"/>
      <c r="M54" s="221"/>
      <c r="N54" s="222"/>
      <c r="O54" s="166"/>
      <c r="P54" s="223"/>
      <c r="Q54" s="224"/>
      <c r="R54" s="225"/>
      <c r="S54" s="225"/>
      <c r="T54" s="225"/>
      <c r="U54" s="225"/>
      <c r="V54" s="225"/>
      <c r="W54" s="225"/>
      <c r="X54" s="225"/>
      <c r="Y54" s="225"/>
      <c r="Z54" s="225"/>
      <c r="AA54" s="225"/>
      <c r="AB54" s="225"/>
      <c r="AC54" s="231"/>
      <c r="AD54" s="240">
        <f t="shared" si="0"/>
        <v>0</v>
      </c>
      <c r="AE54" s="241">
        <f t="shared" si="1"/>
      </c>
      <c r="AF54" s="233"/>
      <c r="AG54" s="215"/>
      <c r="AH54" s="226"/>
      <c r="AI54" s="100"/>
      <c r="AJ54" s="215"/>
      <c r="AK54" s="215"/>
      <c r="AL54" s="217"/>
      <c r="AM54" s="227"/>
      <c r="AO54" s="161"/>
      <c r="AP54" s="268">
        <f>IF(AO54="","",VLOOKUP(AO54,'中・高所在地'!$A$2:$D$270,2,FALSE))</f>
      </c>
      <c r="AQ54" s="269">
        <f>IF(AP54="","",VLOOKUP(AO54,'中・高所在地'!$A$2:$D$270,3,FALSE))</f>
      </c>
      <c r="AR54" s="268">
        <f>IF(AQ54="","",VLOOKUP(AO54,'中・高所在地'!$A$2:$D$270,4,FALSE))</f>
      </c>
      <c r="AS54" s="245"/>
      <c r="AT54" s="165"/>
    </row>
    <row r="55" spans="1:46" s="55" customFormat="1" ht="18.75" customHeight="1">
      <c r="A55" s="58">
        <v>51</v>
      </c>
      <c r="B55" s="162"/>
      <c r="C55" s="163"/>
      <c r="D55" s="163"/>
      <c r="E55" s="215"/>
      <c r="F55" s="216"/>
      <c r="G55" s="217"/>
      <c r="H55" s="218"/>
      <c r="I55" s="163"/>
      <c r="J55" s="217"/>
      <c r="K55" s="219"/>
      <c r="L55" s="220"/>
      <c r="M55" s="221"/>
      <c r="N55" s="222"/>
      <c r="O55" s="166"/>
      <c r="P55" s="223"/>
      <c r="Q55" s="224"/>
      <c r="R55" s="225"/>
      <c r="S55" s="225"/>
      <c r="T55" s="225"/>
      <c r="U55" s="225"/>
      <c r="V55" s="225"/>
      <c r="W55" s="225"/>
      <c r="X55" s="225"/>
      <c r="Y55" s="225"/>
      <c r="Z55" s="225"/>
      <c r="AA55" s="225"/>
      <c r="AB55" s="225"/>
      <c r="AC55" s="231"/>
      <c r="AD55" s="240">
        <f t="shared" si="0"/>
        <v>0</v>
      </c>
      <c r="AE55" s="241">
        <f t="shared" si="1"/>
      </c>
      <c r="AF55" s="233"/>
      <c r="AG55" s="215"/>
      <c r="AH55" s="226"/>
      <c r="AI55" s="100"/>
      <c r="AJ55" s="215"/>
      <c r="AK55" s="215"/>
      <c r="AL55" s="217"/>
      <c r="AM55" s="227"/>
      <c r="AO55" s="161"/>
      <c r="AP55" s="268">
        <f>IF(AO55="","",VLOOKUP(AO55,'中・高所在地'!$A$2:$D$270,2,FALSE))</f>
      </c>
      <c r="AQ55" s="269">
        <f>IF(AP55="","",VLOOKUP(AO55,'中・高所在地'!$A$2:$D$270,3,FALSE))</f>
      </c>
      <c r="AR55" s="268">
        <f>IF(AQ55="","",VLOOKUP(AO55,'中・高所在地'!$A$2:$D$270,4,FALSE))</f>
      </c>
      <c r="AS55" s="245"/>
      <c r="AT55" s="165"/>
    </row>
    <row r="56" spans="1:46" s="55" customFormat="1" ht="18.75" customHeight="1">
      <c r="A56" s="58">
        <v>52</v>
      </c>
      <c r="B56" s="162"/>
      <c r="C56" s="163"/>
      <c r="D56" s="163"/>
      <c r="E56" s="215"/>
      <c r="F56" s="216"/>
      <c r="G56" s="217"/>
      <c r="H56" s="218"/>
      <c r="I56" s="163"/>
      <c r="J56" s="217"/>
      <c r="K56" s="219"/>
      <c r="L56" s="220"/>
      <c r="M56" s="221"/>
      <c r="N56" s="222"/>
      <c r="O56" s="166"/>
      <c r="P56" s="223"/>
      <c r="Q56" s="224"/>
      <c r="R56" s="225"/>
      <c r="S56" s="225"/>
      <c r="T56" s="225"/>
      <c r="U56" s="225"/>
      <c r="V56" s="225"/>
      <c r="W56" s="225"/>
      <c r="X56" s="225"/>
      <c r="Y56" s="225"/>
      <c r="Z56" s="225"/>
      <c r="AA56" s="225"/>
      <c r="AB56" s="225"/>
      <c r="AC56" s="231"/>
      <c r="AD56" s="240">
        <f t="shared" si="0"/>
        <v>0</v>
      </c>
      <c r="AE56" s="241">
        <f t="shared" si="1"/>
      </c>
      <c r="AF56" s="233"/>
      <c r="AG56" s="215"/>
      <c r="AH56" s="226"/>
      <c r="AI56" s="100"/>
      <c r="AJ56" s="215"/>
      <c r="AK56" s="215"/>
      <c r="AL56" s="217"/>
      <c r="AM56" s="227"/>
      <c r="AO56" s="161"/>
      <c r="AP56" s="268">
        <f>IF(AO56="","",VLOOKUP(AO56,'中・高所在地'!$A$2:$D$270,2,FALSE))</f>
      </c>
      <c r="AQ56" s="269">
        <f>IF(AP56="","",VLOOKUP(AO56,'中・高所在地'!$A$2:$D$270,3,FALSE))</f>
      </c>
      <c r="AR56" s="268">
        <f>IF(AQ56="","",VLOOKUP(AO56,'中・高所在地'!$A$2:$D$270,4,FALSE))</f>
      </c>
      <c r="AS56" s="245"/>
      <c r="AT56" s="165"/>
    </row>
    <row r="57" spans="1:46" s="55" customFormat="1" ht="18.75" customHeight="1">
      <c r="A57" s="58">
        <v>53</v>
      </c>
      <c r="B57" s="162"/>
      <c r="C57" s="163"/>
      <c r="D57" s="163"/>
      <c r="E57" s="215"/>
      <c r="F57" s="216"/>
      <c r="G57" s="217"/>
      <c r="H57" s="218"/>
      <c r="I57" s="163"/>
      <c r="J57" s="217"/>
      <c r="K57" s="219"/>
      <c r="L57" s="220"/>
      <c r="M57" s="221"/>
      <c r="N57" s="222"/>
      <c r="O57" s="166"/>
      <c r="P57" s="223"/>
      <c r="Q57" s="224"/>
      <c r="R57" s="225"/>
      <c r="S57" s="225"/>
      <c r="T57" s="225"/>
      <c r="U57" s="225"/>
      <c r="V57" s="225"/>
      <c r="W57" s="225"/>
      <c r="X57" s="225"/>
      <c r="Y57" s="225"/>
      <c r="Z57" s="225"/>
      <c r="AA57" s="225"/>
      <c r="AB57" s="225"/>
      <c r="AC57" s="231"/>
      <c r="AD57" s="240">
        <f t="shared" si="0"/>
        <v>0</v>
      </c>
      <c r="AE57" s="241">
        <f t="shared" si="1"/>
      </c>
      <c r="AF57" s="233"/>
      <c r="AG57" s="215"/>
      <c r="AH57" s="226"/>
      <c r="AI57" s="100"/>
      <c r="AJ57" s="215"/>
      <c r="AK57" s="215"/>
      <c r="AL57" s="217"/>
      <c r="AM57" s="227"/>
      <c r="AO57" s="161"/>
      <c r="AP57" s="268">
        <f>IF(AO57="","",VLOOKUP(AO57,'中・高所在地'!$A$2:$D$270,2,FALSE))</f>
      </c>
      <c r="AQ57" s="269">
        <f>IF(AP57="","",VLOOKUP(AO57,'中・高所在地'!$A$2:$D$270,3,FALSE))</f>
      </c>
      <c r="AR57" s="268">
        <f>IF(AQ57="","",VLOOKUP(AO57,'中・高所在地'!$A$2:$D$270,4,FALSE))</f>
      </c>
      <c r="AS57" s="245"/>
      <c r="AT57" s="165"/>
    </row>
    <row r="58" spans="1:46" s="55" customFormat="1" ht="18.75" customHeight="1">
      <c r="A58" s="58">
        <v>54</v>
      </c>
      <c r="B58" s="162"/>
      <c r="C58" s="163"/>
      <c r="D58" s="163"/>
      <c r="E58" s="215"/>
      <c r="F58" s="216"/>
      <c r="G58" s="217"/>
      <c r="H58" s="218"/>
      <c r="I58" s="163"/>
      <c r="J58" s="217"/>
      <c r="K58" s="219"/>
      <c r="L58" s="220"/>
      <c r="M58" s="221"/>
      <c r="N58" s="222"/>
      <c r="O58" s="166"/>
      <c r="P58" s="223"/>
      <c r="Q58" s="224"/>
      <c r="R58" s="225"/>
      <c r="S58" s="225"/>
      <c r="T58" s="225"/>
      <c r="U58" s="225"/>
      <c r="V58" s="225"/>
      <c r="W58" s="225"/>
      <c r="X58" s="225"/>
      <c r="Y58" s="225"/>
      <c r="Z58" s="225"/>
      <c r="AA58" s="225"/>
      <c r="AB58" s="225"/>
      <c r="AC58" s="231"/>
      <c r="AD58" s="240">
        <f t="shared" si="0"/>
        <v>0</v>
      </c>
      <c r="AE58" s="241">
        <f t="shared" si="1"/>
      </c>
      <c r="AF58" s="233"/>
      <c r="AG58" s="215"/>
      <c r="AH58" s="226"/>
      <c r="AI58" s="100"/>
      <c r="AJ58" s="215"/>
      <c r="AK58" s="215"/>
      <c r="AL58" s="217"/>
      <c r="AM58" s="227"/>
      <c r="AO58" s="161"/>
      <c r="AP58" s="268">
        <f>IF(AO58="","",VLOOKUP(AO58,'中・高所在地'!$A$2:$D$270,2,FALSE))</f>
      </c>
      <c r="AQ58" s="269">
        <f>IF(AP58="","",VLOOKUP(AO58,'中・高所在地'!$A$2:$D$270,3,FALSE))</f>
      </c>
      <c r="AR58" s="268">
        <f>IF(AQ58="","",VLOOKUP(AO58,'中・高所在地'!$A$2:$D$270,4,FALSE))</f>
      </c>
      <c r="AS58" s="245"/>
      <c r="AT58" s="165"/>
    </row>
    <row r="59" spans="1:46" s="55" customFormat="1" ht="18.75" customHeight="1">
      <c r="A59" s="58">
        <v>55</v>
      </c>
      <c r="B59" s="162"/>
      <c r="C59" s="163"/>
      <c r="D59" s="163"/>
      <c r="E59" s="215"/>
      <c r="F59" s="216"/>
      <c r="G59" s="217"/>
      <c r="H59" s="218"/>
      <c r="I59" s="163"/>
      <c r="J59" s="217"/>
      <c r="K59" s="219"/>
      <c r="L59" s="220"/>
      <c r="M59" s="221"/>
      <c r="N59" s="222"/>
      <c r="O59" s="166"/>
      <c r="P59" s="223"/>
      <c r="Q59" s="224"/>
      <c r="R59" s="225"/>
      <c r="S59" s="225"/>
      <c r="T59" s="225"/>
      <c r="U59" s="225"/>
      <c r="V59" s="225"/>
      <c r="W59" s="225"/>
      <c r="X59" s="225"/>
      <c r="Y59" s="225"/>
      <c r="Z59" s="225"/>
      <c r="AA59" s="225"/>
      <c r="AB59" s="225"/>
      <c r="AC59" s="231"/>
      <c r="AD59" s="240">
        <f t="shared" si="0"/>
        <v>0</v>
      </c>
      <c r="AE59" s="241">
        <f t="shared" si="1"/>
      </c>
      <c r="AF59" s="233"/>
      <c r="AG59" s="215"/>
      <c r="AH59" s="226"/>
      <c r="AI59" s="100"/>
      <c r="AJ59" s="215"/>
      <c r="AK59" s="215"/>
      <c r="AL59" s="217"/>
      <c r="AM59" s="227"/>
      <c r="AO59" s="161"/>
      <c r="AP59" s="268">
        <f>IF(AO59="","",VLOOKUP(AO59,'中・高所在地'!$A$2:$D$270,2,FALSE))</f>
      </c>
      <c r="AQ59" s="269">
        <f>IF(AP59="","",VLOOKUP(AO59,'中・高所在地'!$A$2:$D$270,3,FALSE))</f>
      </c>
      <c r="AR59" s="268">
        <f>IF(AQ59="","",VLOOKUP(AO59,'中・高所在地'!$A$2:$D$270,4,FALSE))</f>
      </c>
      <c r="AS59" s="245"/>
      <c r="AT59" s="165"/>
    </row>
    <row r="60" spans="1:46" s="55" customFormat="1" ht="18.75" customHeight="1">
      <c r="A60" s="58">
        <v>56</v>
      </c>
      <c r="B60" s="162"/>
      <c r="C60" s="163"/>
      <c r="D60" s="163"/>
      <c r="E60" s="215"/>
      <c r="F60" s="216"/>
      <c r="G60" s="217"/>
      <c r="H60" s="218"/>
      <c r="I60" s="163"/>
      <c r="J60" s="217"/>
      <c r="K60" s="219"/>
      <c r="L60" s="220"/>
      <c r="M60" s="221"/>
      <c r="N60" s="222"/>
      <c r="O60" s="166"/>
      <c r="P60" s="223"/>
      <c r="Q60" s="224"/>
      <c r="R60" s="225"/>
      <c r="S60" s="225"/>
      <c r="T60" s="225"/>
      <c r="U60" s="225"/>
      <c r="V60" s="225"/>
      <c r="W60" s="225"/>
      <c r="X60" s="225"/>
      <c r="Y60" s="225"/>
      <c r="Z60" s="225"/>
      <c r="AA60" s="225"/>
      <c r="AB60" s="225"/>
      <c r="AC60" s="231"/>
      <c r="AD60" s="240">
        <f t="shared" si="0"/>
        <v>0</v>
      </c>
      <c r="AE60" s="241">
        <f t="shared" si="1"/>
      </c>
      <c r="AF60" s="233"/>
      <c r="AG60" s="215"/>
      <c r="AH60" s="226"/>
      <c r="AI60" s="100"/>
      <c r="AJ60" s="215"/>
      <c r="AK60" s="215"/>
      <c r="AL60" s="217"/>
      <c r="AM60" s="227"/>
      <c r="AO60" s="161"/>
      <c r="AP60" s="268">
        <f>IF(AO60="","",VLOOKUP(AO60,'中・高所在地'!$A$2:$D$270,2,FALSE))</f>
      </c>
      <c r="AQ60" s="269">
        <f>IF(AP60="","",VLOOKUP(AO60,'中・高所在地'!$A$2:$D$270,3,FALSE))</f>
      </c>
      <c r="AR60" s="268">
        <f>IF(AQ60="","",VLOOKUP(AO60,'中・高所在地'!$A$2:$D$270,4,FALSE))</f>
      </c>
      <c r="AS60" s="245"/>
      <c r="AT60" s="165"/>
    </row>
    <row r="61" spans="1:46" s="55" customFormat="1" ht="18.75" customHeight="1">
      <c r="A61" s="58">
        <v>57</v>
      </c>
      <c r="B61" s="162"/>
      <c r="C61" s="163"/>
      <c r="D61" s="163"/>
      <c r="E61" s="215"/>
      <c r="F61" s="216"/>
      <c r="G61" s="217"/>
      <c r="H61" s="218"/>
      <c r="I61" s="163"/>
      <c r="J61" s="217"/>
      <c r="K61" s="219"/>
      <c r="L61" s="220"/>
      <c r="M61" s="221"/>
      <c r="N61" s="222"/>
      <c r="O61" s="166"/>
      <c r="P61" s="223"/>
      <c r="Q61" s="224"/>
      <c r="R61" s="225"/>
      <c r="S61" s="225"/>
      <c r="T61" s="225"/>
      <c r="U61" s="225"/>
      <c r="V61" s="225"/>
      <c r="W61" s="225"/>
      <c r="X61" s="225"/>
      <c r="Y61" s="225"/>
      <c r="Z61" s="225"/>
      <c r="AA61" s="225"/>
      <c r="AB61" s="225"/>
      <c r="AC61" s="231"/>
      <c r="AD61" s="240">
        <f t="shared" si="0"/>
        <v>0</v>
      </c>
      <c r="AE61" s="241">
        <f t="shared" si="1"/>
      </c>
      <c r="AF61" s="233"/>
      <c r="AG61" s="215"/>
      <c r="AH61" s="226"/>
      <c r="AI61" s="100"/>
      <c r="AJ61" s="215"/>
      <c r="AK61" s="215"/>
      <c r="AL61" s="217"/>
      <c r="AM61" s="227"/>
      <c r="AO61" s="161"/>
      <c r="AP61" s="268">
        <f>IF(AO61="","",VLOOKUP(AO61,'中・高所在地'!$A$2:$D$270,2,FALSE))</f>
      </c>
      <c r="AQ61" s="269">
        <f>IF(AP61="","",VLOOKUP(AO61,'中・高所在地'!$A$2:$D$270,3,FALSE))</f>
      </c>
      <c r="AR61" s="268">
        <f>IF(AQ61="","",VLOOKUP(AO61,'中・高所在地'!$A$2:$D$270,4,FALSE))</f>
      </c>
      <c r="AS61" s="245"/>
      <c r="AT61" s="165"/>
    </row>
    <row r="62" spans="1:46" s="55" customFormat="1" ht="18.75" customHeight="1">
      <c r="A62" s="58">
        <v>58</v>
      </c>
      <c r="B62" s="162"/>
      <c r="C62" s="163"/>
      <c r="D62" s="163"/>
      <c r="E62" s="215"/>
      <c r="F62" s="216"/>
      <c r="G62" s="217"/>
      <c r="H62" s="218"/>
      <c r="I62" s="163"/>
      <c r="J62" s="217"/>
      <c r="K62" s="219"/>
      <c r="L62" s="220"/>
      <c r="M62" s="221"/>
      <c r="N62" s="222"/>
      <c r="O62" s="166"/>
      <c r="P62" s="223"/>
      <c r="Q62" s="224"/>
      <c r="R62" s="225"/>
      <c r="S62" s="225"/>
      <c r="T62" s="225"/>
      <c r="U62" s="225"/>
      <c r="V62" s="225"/>
      <c r="W62" s="225"/>
      <c r="X62" s="225"/>
      <c r="Y62" s="225"/>
      <c r="Z62" s="225"/>
      <c r="AA62" s="225"/>
      <c r="AB62" s="225"/>
      <c r="AC62" s="231"/>
      <c r="AD62" s="240">
        <f t="shared" si="0"/>
        <v>0</v>
      </c>
      <c r="AE62" s="241">
        <f t="shared" si="1"/>
      </c>
      <c r="AF62" s="233"/>
      <c r="AG62" s="215"/>
      <c r="AH62" s="226"/>
      <c r="AI62" s="100"/>
      <c r="AJ62" s="215"/>
      <c r="AK62" s="215"/>
      <c r="AL62" s="217"/>
      <c r="AM62" s="227"/>
      <c r="AO62" s="161"/>
      <c r="AP62" s="268">
        <f>IF(AO62="","",VLOOKUP(AO62,'中・高所在地'!$A$2:$D$270,2,FALSE))</f>
      </c>
      <c r="AQ62" s="269">
        <f>IF(AP62="","",VLOOKUP(AO62,'中・高所在地'!$A$2:$D$270,3,FALSE))</f>
      </c>
      <c r="AR62" s="268">
        <f>IF(AQ62="","",VLOOKUP(AO62,'中・高所在地'!$A$2:$D$270,4,FALSE))</f>
      </c>
      <c r="AS62" s="245"/>
      <c r="AT62" s="165"/>
    </row>
    <row r="63" spans="1:46" s="55" customFormat="1" ht="18.75" customHeight="1">
      <c r="A63" s="58">
        <v>59</v>
      </c>
      <c r="B63" s="162"/>
      <c r="C63" s="163"/>
      <c r="D63" s="163"/>
      <c r="E63" s="215"/>
      <c r="F63" s="216"/>
      <c r="G63" s="217"/>
      <c r="H63" s="218"/>
      <c r="I63" s="163"/>
      <c r="J63" s="217"/>
      <c r="K63" s="219"/>
      <c r="L63" s="220"/>
      <c r="M63" s="221"/>
      <c r="N63" s="222"/>
      <c r="O63" s="166"/>
      <c r="P63" s="223"/>
      <c r="Q63" s="224"/>
      <c r="R63" s="225"/>
      <c r="S63" s="225"/>
      <c r="T63" s="225"/>
      <c r="U63" s="225"/>
      <c r="V63" s="225"/>
      <c r="W63" s="225"/>
      <c r="X63" s="225"/>
      <c r="Y63" s="225"/>
      <c r="Z63" s="225"/>
      <c r="AA63" s="225"/>
      <c r="AB63" s="225"/>
      <c r="AC63" s="231"/>
      <c r="AD63" s="240">
        <f t="shared" si="0"/>
        <v>0</v>
      </c>
      <c r="AE63" s="241">
        <f t="shared" si="1"/>
      </c>
      <c r="AF63" s="233"/>
      <c r="AG63" s="215"/>
      <c r="AH63" s="226"/>
      <c r="AI63" s="100"/>
      <c r="AJ63" s="215"/>
      <c r="AK63" s="215"/>
      <c r="AL63" s="217"/>
      <c r="AM63" s="227"/>
      <c r="AO63" s="161"/>
      <c r="AP63" s="268">
        <f>IF(AO63="","",VLOOKUP(AO63,'中・高所在地'!$A$2:$D$270,2,FALSE))</f>
      </c>
      <c r="AQ63" s="269">
        <f>IF(AP63="","",VLOOKUP(AO63,'中・高所在地'!$A$2:$D$270,3,FALSE))</f>
      </c>
      <c r="AR63" s="268">
        <f>IF(AQ63="","",VLOOKUP(AO63,'中・高所在地'!$A$2:$D$270,4,FALSE))</f>
      </c>
      <c r="AS63" s="245"/>
      <c r="AT63" s="165"/>
    </row>
    <row r="64" spans="1:46" s="55" customFormat="1" ht="18.75" customHeight="1">
      <c r="A64" s="58">
        <v>60</v>
      </c>
      <c r="B64" s="162"/>
      <c r="C64" s="163"/>
      <c r="D64" s="163"/>
      <c r="E64" s="215"/>
      <c r="F64" s="216"/>
      <c r="G64" s="217"/>
      <c r="H64" s="218"/>
      <c r="I64" s="163"/>
      <c r="J64" s="217"/>
      <c r="K64" s="219"/>
      <c r="L64" s="220"/>
      <c r="M64" s="221"/>
      <c r="N64" s="222"/>
      <c r="O64" s="166"/>
      <c r="P64" s="223"/>
      <c r="Q64" s="224"/>
      <c r="R64" s="225"/>
      <c r="S64" s="225"/>
      <c r="T64" s="225"/>
      <c r="U64" s="225"/>
      <c r="V64" s="225"/>
      <c r="W64" s="225"/>
      <c r="X64" s="225"/>
      <c r="Y64" s="225"/>
      <c r="Z64" s="225"/>
      <c r="AA64" s="225"/>
      <c r="AB64" s="225"/>
      <c r="AC64" s="231"/>
      <c r="AD64" s="240">
        <f t="shared" si="0"/>
        <v>0</v>
      </c>
      <c r="AE64" s="241">
        <f t="shared" si="1"/>
      </c>
      <c r="AF64" s="233"/>
      <c r="AG64" s="215"/>
      <c r="AH64" s="226"/>
      <c r="AI64" s="100"/>
      <c r="AJ64" s="215"/>
      <c r="AK64" s="215"/>
      <c r="AL64" s="217"/>
      <c r="AM64" s="227"/>
      <c r="AO64" s="161"/>
      <c r="AP64" s="268">
        <f>IF(AO64="","",VLOOKUP(AO64,'中・高所在地'!$A$2:$D$270,2,FALSE))</f>
      </c>
      <c r="AQ64" s="269">
        <f>IF(AP64="","",VLOOKUP(AO64,'中・高所在地'!$A$2:$D$270,3,FALSE))</f>
      </c>
      <c r="AR64" s="268">
        <f>IF(AQ64="","",VLOOKUP(AO64,'中・高所在地'!$A$2:$D$270,4,FALSE))</f>
      </c>
      <c r="AS64" s="245"/>
      <c r="AT64" s="165"/>
    </row>
    <row r="65" spans="1:46" s="55" customFormat="1" ht="18.75" customHeight="1">
      <c r="A65" s="58">
        <v>61</v>
      </c>
      <c r="B65" s="162"/>
      <c r="C65" s="163"/>
      <c r="D65" s="163"/>
      <c r="E65" s="215"/>
      <c r="F65" s="216"/>
      <c r="G65" s="217"/>
      <c r="H65" s="218"/>
      <c r="I65" s="163"/>
      <c r="J65" s="217"/>
      <c r="K65" s="219"/>
      <c r="L65" s="220"/>
      <c r="M65" s="221"/>
      <c r="N65" s="222"/>
      <c r="O65" s="166"/>
      <c r="P65" s="223"/>
      <c r="Q65" s="224"/>
      <c r="R65" s="225"/>
      <c r="S65" s="225"/>
      <c r="T65" s="225"/>
      <c r="U65" s="225"/>
      <c r="V65" s="225"/>
      <c r="W65" s="225"/>
      <c r="X65" s="225"/>
      <c r="Y65" s="225"/>
      <c r="Z65" s="225"/>
      <c r="AA65" s="225"/>
      <c r="AB65" s="225"/>
      <c r="AC65" s="231"/>
      <c r="AD65" s="240">
        <f t="shared" si="0"/>
        <v>0</v>
      </c>
      <c r="AE65" s="241">
        <f t="shared" si="1"/>
      </c>
      <c r="AF65" s="233"/>
      <c r="AG65" s="215"/>
      <c r="AH65" s="226"/>
      <c r="AI65" s="100"/>
      <c r="AJ65" s="215"/>
      <c r="AK65" s="215"/>
      <c r="AL65" s="217"/>
      <c r="AM65" s="227"/>
      <c r="AO65" s="161"/>
      <c r="AP65" s="268">
        <f>IF(AO65="","",VLOOKUP(AO65,'中・高所在地'!$A$2:$D$270,2,FALSE))</f>
      </c>
      <c r="AQ65" s="269">
        <f>IF(AP65="","",VLOOKUP(AO65,'中・高所在地'!$A$2:$D$270,3,FALSE))</f>
      </c>
      <c r="AR65" s="268">
        <f>IF(AQ65="","",VLOOKUP(AO65,'中・高所在地'!$A$2:$D$270,4,FALSE))</f>
      </c>
      <c r="AS65" s="245"/>
      <c r="AT65" s="165"/>
    </row>
    <row r="66" spans="1:46" s="55" customFormat="1" ht="18.75" customHeight="1">
      <c r="A66" s="58">
        <v>62</v>
      </c>
      <c r="B66" s="162"/>
      <c r="C66" s="163"/>
      <c r="D66" s="163"/>
      <c r="E66" s="215"/>
      <c r="F66" s="216"/>
      <c r="G66" s="217"/>
      <c r="H66" s="218"/>
      <c r="I66" s="163"/>
      <c r="J66" s="217"/>
      <c r="K66" s="219"/>
      <c r="L66" s="220"/>
      <c r="M66" s="221"/>
      <c r="N66" s="222"/>
      <c r="O66" s="166"/>
      <c r="P66" s="223"/>
      <c r="Q66" s="224"/>
      <c r="R66" s="225"/>
      <c r="S66" s="225"/>
      <c r="T66" s="225"/>
      <c r="U66" s="225"/>
      <c r="V66" s="225"/>
      <c r="W66" s="225"/>
      <c r="X66" s="225"/>
      <c r="Y66" s="225"/>
      <c r="Z66" s="225"/>
      <c r="AA66" s="225"/>
      <c r="AB66" s="225"/>
      <c r="AC66" s="231"/>
      <c r="AD66" s="240">
        <f t="shared" si="0"/>
        <v>0</v>
      </c>
      <c r="AE66" s="241">
        <f t="shared" si="1"/>
      </c>
      <c r="AF66" s="233"/>
      <c r="AG66" s="215"/>
      <c r="AH66" s="226"/>
      <c r="AI66" s="100"/>
      <c r="AJ66" s="215"/>
      <c r="AK66" s="215"/>
      <c r="AL66" s="217"/>
      <c r="AM66" s="227"/>
      <c r="AO66" s="161"/>
      <c r="AP66" s="268">
        <f>IF(AO66="","",VLOOKUP(AO66,'中・高所在地'!$A$2:$D$270,2,FALSE))</f>
      </c>
      <c r="AQ66" s="269">
        <f>IF(AP66="","",VLOOKUP(AO66,'中・高所在地'!$A$2:$D$270,3,FALSE))</f>
      </c>
      <c r="AR66" s="268">
        <f>IF(AQ66="","",VLOOKUP(AO66,'中・高所在地'!$A$2:$D$270,4,FALSE))</f>
      </c>
      <c r="AS66" s="245"/>
      <c r="AT66" s="165"/>
    </row>
    <row r="67" spans="1:46" s="55" customFormat="1" ht="18.75" customHeight="1">
      <c r="A67" s="58">
        <v>63</v>
      </c>
      <c r="B67" s="162"/>
      <c r="C67" s="163"/>
      <c r="D67" s="163"/>
      <c r="E67" s="215"/>
      <c r="F67" s="216"/>
      <c r="G67" s="217"/>
      <c r="H67" s="218"/>
      <c r="I67" s="163"/>
      <c r="J67" s="217"/>
      <c r="K67" s="219"/>
      <c r="L67" s="220"/>
      <c r="M67" s="221"/>
      <c r="N67" s="222"/>
      <c r="O67" s="166"/>
      <c r="P67" s="223"/>
      <c r="Q67" s="224"/>
      <c r="R67" s="225"/>
      <c r="S67" s="225"/>
      <c r="T67" s="225"/>
      <c r="U67" s="225"/>
      <c r="V67" s="225"/>
      <c r="W67" s="225"/>
      <c r="X67" s="225"/>
      <c r="Y67" s="225"/>
      <c r="Z67" s="225"/>
      <c r="AA67" s="225"/>
      <c r="AB67" s="225"/>
      <c r="AC67" s="231"/>
      <c r="AD67" s="240">
        <f t="shared" si="0"/>
        <v>0</v>
      </c>
      <c r="AE67" s="241">
        <f t="shared" si="1"/>
      </c>
      <c r="AF67" s="233"/>
      <c r="AG67" s="215"/>
      <c r="AH67" s="226"/>
      <c r="AI67" s="100"/>
      <c r="AJ67" s="215"/>
      <c r="AK67" s="215"/>
      <c r="AL67" s="217"/>
      <c r="AM67" s="227"/>
      <c r="AO67" s="161"/>
      <c r="AP67" s="268">
        <f>IF(AO67="","",VLOOKUP(AO67,'中・高所在地'!$A$2:$D$270,2,FALSE))</f>
      </c>
      <c r="AQ67" s="269">
        <f>IF(AP67="","",VLOOKUP(AO67,'中・高所在地'!$A$2:$D$270,3,FALSE))</f>
      </c>
      <c r="AR67" s="268">
        <f>IF(AQ67="","",VLOOKUP(AO67,'中・高所在地'!$A$2:$D$270,4,FALSE))</f>
      </c>
      <c r="AS67" s="245"/>
      <c r="AT67" s="165"/>
    </row>
    <row r="68" spans="1:46" s="55" customFormat="1" ht="18.75" customHeight="1">
      <c r="A68" s="58">
        <v>64</v>
      </c>
      <c r="B68" s="162"/>
      <c r="C68" s="163"/>
      <c r="D68" s="163"/>
      <c r="E68" s="215"/>
      <c r="F68" s="216"/>
      <c r="G68" s="217"/>
      <c r="H68" s="218"/>
      <c r="I68" s="163"/>
      <c r="J68" s="217"/>
      <c r="K68" s="219"/>
      <c r="L68" s="220"/>
      <c r="M68" s="221"/>
      <c r="N68" s="222"/>
      <c r="O68" s="166"/>
      <c r="P68" s="223"/>
      <c r="Q68" s="224"/>
      <c r="R68" s="225"/>
      <c r="S68" s="225"/>
      <c r="T68" s="225"/>
      <c r="U68" s="225"/>
      <c r="V68" s="225"/>
      <c r="W68" s="225"/>
      <c r="X68" s="225"/>
      <c r="Y68" s="225"/>
      <c r="Z68" s="225"/>
      <c r="AA68" s="225"/>
      <c r="AB68" s="225"/>
      <c r="AC68" s="231"/>
      <c r="AD68" s="240">
        <f t="shared" si="0"/>
        <v>0</v>
      </c>
      <c r="AE68" s="241">
        <f t="shared" si="1"/>
      </c>
      <c r="AF68" s="233"/>
      <c r="AG68" s="215"/>
      <c r="AH68" s="226"/>
      <c r="AI68" s="100"/>
      <c r="AJ68" s="215"/>
      <c r="AK68" s="215"/>
      <c r="AL68" s="217"/>
      <c r="AM68" s="227"/>
      <c r="AO68" s="161"/>
      <c r="AP68" s="268">
        <f>IF(AO68="","",VLOOKUP(AO68,'中・高所在地'!$A$2:$D$270,2,FALSE))</f>
      </c>
      <c r="AQ68" s="269">
        <f>IF(AP68="","",VLOOKUP(AO68,'中・高所在地'!$A$2:$D$270,3,FALSE))</f>
      </c>
      <c r="AR68" s="268">
        <f>IF(AQ68="","",VLOOKUP(AO68,'中・高所在地'!$A$2:$D$270,4,FALSE))</f>
      </c>
      <c r="AS68" s="245"/>
      <c r="AT68" s="165"/>
    </row>
    <row r="69" spans="1:46" s="55" customFormat="1" ht="18.75" customHeight="1">
      <c r="A69" s="58">
        <v>65</v>
      </c>
      <c r="B69" s="162"/>
      <c r="C69" s="163"/>
      <c r="D69" s="163"/>
      <c r="E69" s="215"/>
      <c r="F69" s="216"/>
      <c r="G69" s="217"/>
      <c r="H69" s="218"/>
      <c r="I69" s="163"/>
      <c r="J69" s="217"/>
      <c r="K69" s="219"/>
      <c r="L69" s="220"/>
      <c r="M69" s="221"/>
      <c r="N69" s="222"/>
      <c r="O69" s="166"/>
      <c r="P69" s="223"/>
      <c r="Q69" s="224"/>
      <c r="R69" s="225"/>
      <c r="S69" s="225"/>
      <c r="T69" s="225"/>
      <c r="U69" s="225"/>
      <c r="V69" s="225"/>
      <c r="W69" s="225"/>
      <c r="X69" s="225"/>
      <c r="Y69" s="225"/>
      <c r="Z69" s="225"/>
      <c r="AA69" s="225"/>
      <c r="AB69" s="225"/>
      <c r="AC69" s="231"/>
      <c r="AD69" s="240">
        <f t="shared" si="0"/>
        <v>0</v>
      </c>
      <c r="AE69" s="241">
        <f t="shared" si="1"/>
      </c>
      <c r="AF69" s="233"/>
      <c r="AG69" s="215"/>
      <c r="AH69" s="226"/>
      <c r="AI69" s="100"/>
      <c r="AJ69" s="215"/>
      <c r="AK69" s="215"/>
      <c r="AL69" s="217"/>
      <c r="AM69" s="227"/>
      <c r="AO69" s="161"/>
      <c r="AP69" s="268">
        <f>IF(AO69="","",VLOOKUP(AO69,'中・高所在地'!$A$2:$D$270,2,FALSE))</f>
      </c>
      <c r="AQ69" s="269">
        <f>IF(AP69="","",VLOOKUP(AO69,'中・高所在地'!$A$2:$D$270,3,FALSE))</f>
      </c>
      <c r="AR69" s="268">
        <f>IF(AQ69="","",VLOOKUP(AO69,'中・高所在地'!$A$2:$D$270,4,FALSE))</f>
      </c>
      <c r="AS69" s="245"/>
      <c r="AT69" s="165"/>
    </row>
    <row r="70" spans="1:46" s="55" customFormat="1" ht="18.75" customHeight="1">
      <c r="A70" s="58">
        <v>66</v>
      </c>
      <c r="B70" s="162"/>
      <c r="C70" s="163"/>
      <c r="D70" s="163"/>
      <c r="E70" s="215"/>
      <c r="F70" s="216"/>
      <c r="G70" s="217"/>
      <c r="H70" s="218"/>
      <c r="I70" s="163"/>
      <c r="J70" s="217"/>
      <c r="K70" s="219"/>
      <c r="L70" s="220"/>
      <c r="M70" s="221"/>
      <c r="N70" s="222"/>
      <c r="O70" s="166"/>
      <c r="P70" s="223"/>
      <c r="Q70" s="224"/>
      <c r="R70" s="225"/>
      <c r="S70" s="225"/>
      <c r="T70" s="225"/>
      <c r="U70" s="225"/>
      <c r="V70" s="225"/>
      <c r="W70" s="225"/>
      <c r="X70" s="225"/>
      <c r="Y70" s="225"/>
      <c r="Z70" s="225"/>
      <c r="AA70" s="225"/>
      <c r="AB70" s="225"/>
      <c r="AC70" s="231"/>
      <c r="AD70" s="240">
        <f t="shared" si="0"/>
        <v>0</v>
      </c>
      <c r="AE70" s="241">
        <f t="shared" si="1"/>
      </c>
      <c r="AF70" s="233"/>
      <c r="AG70" s="215"/>
      <c r="AH70" s="226"/>
      <c r="AI70" s="100"/>
      <c r="AJ70" s="215"/>
      <c r="AK70" s="215"/>
      <c r="AL70" s="217"/>
      <c r="AM70" s="227"/>
      <c r="AO70" s="161"/>
      <c r="AP70" s="268">
        <f>IF(AO70="","",VLOOKUP(AO70,'中・高所在地'!$A$2:$D$270,2,FALSE))</f>
      </c>
      <c r="AQ70" s="269">
        <f>IF(AP70="","",VLOOKUP(AO70,'中・高所在地'!$A$2:$D$270,3,FALSE))</f>
      </c>
      <c r="AR70" s="268">
        <f>IF(AQ70="","",VLOOKUP(AO70,'中・高所在地'!$A$2:$D$270,4,FALSE))</f>
      </c>
      <c r="AS70" s="245"/>
      <c r="AT70" s="165"/>
    </row>
    <row r="71" spans="1:46" s="55" customFormat="1" ht="18.75" customHeight="1">
      <c r="A71" s="58">
        <v>67</v>
      </c>
      <c r="B71" s="162"/>
      <c r="C71" s="163"/>
      <c r="D71" s="163"/>
      <c r="E71" s="215"/>
      <c r="F71" s="216"/>
      <c r="G71" s="217"/>
      <c r="H71" s="218"/>
      <c r="I71" s="163"/>
      <c r="J71" s="217"/>
      <c r="K71" s="219"/>
      <c r="L71" s="220"/>
      <c r="M71" s="221"/>
      <c r="N71" s="222"/>
      <c r="O71" s="166"/>
      <c r="P71" s="223"/>
      <c r="Q71" s="224"/>
      <c r="R71" s="225"/>
      <c r="S71" s="225"/>
      <c r="T71" s="225"/>
      <c r="U71" s="225"/>
      <c r="V71" s="225"/>
      <c r="W71" s="225"/>
      <c r="X71" s="225"/>
      <c r="Y71" s="225"/>
      <c r="Z71" s="225"/>
      <c r="AA71" s="225"/>
      <c r="AB71" s="225"/>
      <c r="AC71" s="231"/>
      <c r="AD71" s="240">
        <f aca="true" t="shared" si="2" ref="AD71:AD134">IF(COUNTIF(N71:AC71,2)&gt;0,"",COUNTIF(N71:AC71,1))</f>
        <v>0</v>
      </c>
      <c r="AE71" s="241">
        <f aca="true" t="shared" si="3" ref="AE71:AE134">IF(COUNTIF(N71:AC71,2)=0,"",COUNTIF(N71:AC71,2))</f>
      </c>
      <c r="AF71" s="233"/>
      <c r="AG71" s="215"/>
      <c r="AH71" s="226"/>
      <c r="AI71" s="100"/>
      <c r="AJ71" s="215"/>
      <c r="AK71" s="215"/>
      <c r="AL71" s="217"/>
      <c r="AM71" s="227"/>
      <c r="AO71" s="161"/>
      <c r="AP71" s="268">
        <f>IF(AO71="","",VLOOKUP(AO71,'中・高所在地'!$A$2:$D$270,2,FALSE))</f>
      </c>
      <c r="AQ71" s="269">
        <f>IF(AP71="","",VLOOKUP(AO71,'中・高所在地'!$A$2:$D$270,3,FALSE))</f>
      </c>
      <c r="AR71" s="268">
        <f>IF(AQ71="","",VLOOKUP(AO71,'中・高所在地'!$A$2:$D$270,4,FALSE))</f>
      </c>
      <c r="AS71" s="245"/>
      <c r="AT71" s="165"/>
    </row>
    <row r="72" spans="1:46" s="55" customFormat="1" ht="18.75" customHeight="1">
      <c r="A72" s="58">
        <v>68</v>
      </c>
      <c r="B72" s="162"/>
      <c r="C72" s="163"/>
      <c r="D72" s="163"/>
      <c r="E72" s="215"/>
      <c r="F72" s="216"/>
      <c r="G72" s="217"/>
      <c r="H72" s="218"/>
      <c r="I72" s="163"/>
      <c r="J72" s="217"/>
      <c r="K72" s="219"/>
      <c r="L72" s="220"/>
      <c r="M72" s="221"/>
      <c r="N72" s="222"/>
      <c r="O72" s="166"/>
      <c r="P72" s="223"/>
      <c r="Q72" s="224"/>
      <c r="R72" s="225"/>
      <c r="S72" s="225"/>
      <c r="T72" s="225"/>
      <c r="U72" s="225"/>
      <c r="V72" s="225"/>
      <c r="W72" s="225"/>
      <c r="X72" s="225"/>
      <c r="Y72" s="225"/>
      <c r="Z72" s="225"/>
      <c r="AA72" s="225"/>
      <c r="AB72" s="225"/>
      <c r="AC72" s="231"/>
      <c r="AD72" s="240">
        <f t="shared" si="2"/>
        <v>0</v>
      </c>
      <c r="AE72" s="241">
        <f t="shared" si="3"/>
      </c>
      <c r="AF72" s="233"/>
      <c r="AG72" s="215"/>
      <c r="AH72" s="226"/>
      <c r="AI72" s="100"/>
      <c r="AJ72" s="215"/>
      <c r="AK72" s="215"/>
      <c r="AL72" s="217"/>
      <c r="AM72" s="227"/>
      <c r="AO72" s="161"/>
      <c r="AP72" s="268">
        <f>IF(AO72="","",VLOOKUP(AO72,'中・高所在地'!$A$2:$D$270,2,FALSE))</f>
      </c>
      <c r="AQ72" s="269">
        <f>IF(AP72="","",VLOOKUP(AO72,'中・高所在地'!$A$2:$D$270,3,FALSE))</f>
      </c>
      <c r="AR72" s="268">
        <f>IF(AQ72="","",VLOOKUP(AO72,'中・高所在地'!$A$2:$D$270,4,FALSE))</f>
      </c>
      <c r="AS72" s="245"/>
      <c r="AT72" s="165"/>
    </row>
    <row r="73" spans="1:46" s="55" customFormat="1" ht="18.75" customHeight="1">
      <c r="A73" s="58">
        <v>69</v>
      </c>
      <c r="B73" s="162"/>
      <c r="C73" s="163"/>
      <c r="D73" s="163"/>
      <c r="E73" s="215"/>
      <c r="F73" s="216"/>
      <c r="G73" s="217"/>
      <c r="H73" s="218"/>
      <c r="I73" s="163"/>
      <c r="J73" s="217"/>
      <c r="K73" s="219"/>
      <c r="L73" s="220"/>
      <c r="M73" s="221"/>
      <c r="N73" s="222"/>
      <c r="O73" s="166"/>
      <c r="P73" s="223"/>
      <c r="Q73" s="224"/>
      <c r="R73" s="225"/>
      <c r="S73" s="225"/>
      <c r="T73" s="225"/>
      <c r="U73" s="225"/>
      <c r="V73" s="225"/>
      <c r="W73" s="225"/>
      <c r="X73" s="225"/>
      <c r="Y73" s="225"/>
      <c r="Z73" s="225"/>
      <c r="AA73" s="225"/>
      <c r="AB73" s="225"/>
      <c r="AC73" s="231"/>
      <c r="AD73" s="240">
        <f t="shared" si="2"/>
        <v>0</v>
      </c>
      <c r="AE73" s="241">
        <f t="shared" si="3"/>
      </c>
      <c r="AF73" s="233"/>
      <c r="AG73" s="215"/>
      <c r="AH73" s="226"/>
      <c r="AI73" s="100"/>
      <c r="AJ73" s="215"/>
      <c r="AK73" s="215"/>
      <c r="AL73" s="217"/>
      <c r="AM73" s="227"/>
      <c r="AO73" s="161"/>
      <c r="AP73" s="268">
        <f>IF(AO73="","",VLOOKUP(AO73,'中・高所在地'!$A$2:$D$270,2,FALSE))</f>
      </c>
      <c r="AQ73" s="269">
        <f>IF(AP73="","",VLOOKUP(AO73,'中・高所在地'!$A$2:$D$270,3,FALSE))</f>
      </c>
      <c r="AR73" s="268">
        <f>IF(AQ73="","",VLOOKUP(AO73,'中・高所在地'!$A$2:$D$270,4,FALSE))</f>
      </c>
      <c r="AS73" s="245"/>
      <c r="AT73" s="165"/>
    </row>
    <row r="74" spans="1:46" s="55" customFormat="1" ht="18.75" customHeight="1">
      <c r="A74" s="58">
        <v>70</v>
      </c>
      <c r="B74" s="162"/>
      <c r="C74" s="163"/>
      <c r="D74" s="163"/>
      <c r="E74" s="215"/>
      <c r="F74" s="216"/>
      <c r="G74" s="217"/>
      <c r="H74" s="218"/>
      <c r="I74" s="163"/>
      <c r="J74" s="217"/>
      <c r="K74" s="219"/>
      <c r="L74" s="220"/>
      <c r="M74" s="221"/>
      <c r="N74" s="222"/>
      <c r="O74" s="166"/>
      <c r="P74" s="223"/>
      <c r="Q74" s="224"/>
      <c r="R74" s="225"/>
      <c r="S74" s="225"/>
      <c r="T74" s="225"/>
      <c r="U74" s="225"/>
      <c r="V74" s="225"/>
      <c r="W74" s="225"/>
      <c r="X74" s="225"/>
      <c r="Y74" s="225"/>
      <c r="Z74" s="225"/>
      <c r="AA74" s="225"/>
      <c r="AB74" s="225"/>
      <c r="AC74" s="231"/>
      <c r="AD74" s="240">
        <f t="shared" si="2"/>
        <v>0</v>
      </c>
      <c r="AE74" s="241">
        <f t="shared" si="3"/>
      </c>
      <c r="AF74" s="233"/>
      <c r="AG74" s="215"/>
      <c r="AH74" s="226"/>
      <c r="AI74" s="100"/>
      <c r="AJ74" s="215"/>
      <c r="AK74" s="215"/>
      <c r="AL74" s="217"/>
      <c r="AM74" s="227"/>
      <c r="AO74" s="161"/>
      <c r="AP74" s="268">
        <f>IF(AO74="","",VLOOKUP(AO74,'中・高所在地'!$A$2:$D$270,2,FALSE))</f>
      </c>
      <c r="AQ74" s="269">
        <f>IF(AP74="","",VLOOKUP(AO74,'中・高所在地'!$A$2:$D$270,3,FALSE))</f>
      </c>
      <c r="AR74" s="268">
        <f>IF(AQ74="","",VLOOKUP(AO74,'中・高所在地'!$A$2:$D$270,4,FALSE))</f>
      </c>
      <c r="AS74" s="245"/>
      <c r="AT74" s="165"/>
    </row>
    <row r="75" spans="1:46" s="55" customFormat="1" ht="18.75" customHeight="1">
      <c r="A75" s="58">
        <v>71</v>
      </c>
      <c r="B75" s="162"/>
      <c r="C75" s="163"/>
      <c r="D75" s="163"/>
      <c r="E75" s="215"/>
      <c r="F75" s="216"/>
      <c r="G75" s="217"/>
      <c r="H75" s="218"/>
      <c r="I75" s="163"/>
      <c r="J75" s="217"/>
      <c r="K75" s="219"/>
      <c r="L75" s="220"/>
      <c r="M75" s="221"/>
      <c r="N75" s="222"/>
      <c r="O75" s="166"/>
      <c r="P75" s="223"/>
      <c r="Q75" s="224"/>
      <c r="R75" s="225"/>
      <c r="S75" s="225"/>
      <c r="T75" s="225"/>
      <c r="U75" s="225"/>
      <c r="V75" s="225"/>
      <c r="W75" s="225"/>
      <c r="X75" s="225"/>
      <c r="Y75" s="225"/>
      <c r="Z75" s="225"/>
      <c r="AA75" s="225"/>
      <c r="AB75" s="225"/>
      <c r="AC75" s="231"/>
      <c r="AD75" s="240">
        <f t="shared" si="2"/>
        <v>0</v>
      </c>
      <c r="AE75" s="241">
        <f t="shared" si="3"/>
      </c>
      <c r="AF75" s="233"/>
      <c r="AG75" s="215"/>
      <c r="AH75" s="226"/>
      <c r="AI75" s="100"/>
      <c r="AJ75" s="215"/>
      <c r="AK75" s="215"/>
      <c r="AL75" s="217"/>
      <c r="AM75" s="227"/>
      <c r="AO75" s="161"/>
      <c r="AP75" s="268">
        <f>IF(AO75="","",VLOOKUP(AO75,'中・高所在地'!$A$2:$D$270,2,FALSE))</f>
      </c>
      <c r="AQ75" s="269">
        <f>IF(AP75="","",VLOOKUP(AO75,'中・高所在地'!$A$2:$D$270,3,FALSE))</f>
      </c>
      <c r="AR75" s="268">
        <f>IF(AQ75="","",VLOOKUP(AO75,'中・高所在地'!$A$2:$D$270,4,FALSE))</f>
      </c>
      <c r="AS75" s="245"/>
      <c r="AT75" s="165"/>
    </row>
    <row r="76" spans="1:46" s="55" customFormat="1" ht="18.75" customHeight="1">
      <c r="A76" s="58">
        <v>72</v>
      </c>
      <c r="B76" s="162"/>
      <c r="C76" s="163"/>
      <c r="D76" s="163"/>
      <c r="E76" s="215"/>
      <c r="F76" s="216"/>
      <c r="G76" s="217"/>
      <c r="H76" s="218"/>
      <c r="I76" s="163"/>
      <c r="J76" s="217"/>
      <c r="K76" s="219"/>
      <c r="L76" s="220"/>
      <c r="M76" s="221"/>
      <c r="N76" s="222"/>
      <c r="O76" s="166"/>
      <c r="P76" s="223"/>
      <c r="Q76" s="224"/>
      <c r="R76" s="225"/>
      <c r="S76" s="225"/>
      <c r="T76" s="225"/>
      <c r="U76" s="225"/>
      <c r="V76" s="225"/>
      <c r="W76" s="225"/>
      <c r="X76" s="225"/>
      <c r="Y76" s="225"/>
      <c r="Z76" s="225"/>
      <c r="AA76" s="225"/>
      <c r="AB76" s="225"/>
      <c r="AC76" s="231"/>
      <c r="AD76" s="240">
        <f t="shared" si="2"/>
        <v>0</v>
      </c>
      <c r="AE76" s="241">
        <f t="shared" si="3"/>
      </c>
      <c r="AF76" s="233"/>
      <c r="AG76" s="215"/>
      <c r="AH76" s="226"/>
      <c r="AI76" s="100"/>
      <c r="AJ76" s="215"/>
      <c r="AK76" s="215"/>
      <c r="AL76" s="217"/>
      <c r="AM76" s="227"/>
      <c r="AO76" s="161"/>
      <c r="AP76" s="268">
        <f>IF(AO76="","",VLOOKUP(AO76,'中・高所在地'!$A$2:$D$270,2,FALSE))</f>
      </c>
      <c r="AQ76" s="269">
        <f>IF(AP76="","",VLOOKUP(AO76,'中・高所在地'!$A$2:$D$270,3,FALSE))</f>
      </c>
      <c r="AR76" s="268">
        <f>IF(AQ76="","",VLOOKUP(AO76,'中・高所在地'!$A$2:$D$270,4,FALSE))</f>
      </c>
      <c r="AS76" s="245"/>
      <c r="AT76" s="165"/>
    </row>
    <row r="77" spans="1:46" s="55" customFormat="1" ht="18.75" customHeight="1">
      <c r="A77" s="58">
        <v>73</v>
      </c>
      <c r="B77" s="162"/>
      <c r="C77" s="163"/>
      <c r="D77" s="163"/>
      <c r="E77" s="215"/>
      <c r="F77" s="216"/>
      <c r="G77" s="217"/>
      <c r="H77" s="218"/>
      <c r="I77" s="163"/>
      <c r="J77" s="217"/>
      <c r="K77" s="219"/>
      <c r="L77" s="220"/>
      <c r="M77" s="221"/>
      <c r="N77" s="222"/>
      <c r="O77" s="166"/>
      <c r="P77" s="223"/>
      <c r="Q77" s="224"/>
      <c r="R77" s="225"/>
      <c r="S77" s="225"/>
      <c r="T77" s="225"/>
      <c r="U77" s="225"/>
      <c r="V77" s="225"/>
      <c r="W77" s="225"/>
      <c r="X77" s="225"/>
      <c r="Y77" s="225"/>
      <c r="Z77" s="225"/>
      <c r="AA77" s="225"/>
      <c r="AB77" s="225"/>
      <c r="AC77" s="231"/>
      <c r="AD77" s="240">
        <f t="shared" si="2"/>
        <v>0</v>
      </c>
      <c r="AE77" s="241">
        <f t="shared" si="3"/>
      </c>
      <c r="AF77" s="233"/>
      <c r="AG77" s="215"/>
      <c r="AH77" s="226"/>
      <c r="AI77" s="100"/>
      <c r="AJ77" s="215"/>
      <c r="AK77" s="215"/>
      <c r="AL77" s="217"/>
      <c r="AM77" s="227"/>
      <c r="AO77" s="161"/>
      <c r="AP77" s="268">
        <f>IF(AO77="","",VLOOKUP(AO77,'中・高所在地'!$A$2:$D$270,2,FALSE))</f>
      </c>
      <c r="AQ77" s="269">
        <f>IF(AP77="","",VLOOKUP(AO77,'中・高所在地'!$A$2:$D$270,3,FALSE))</f>
      </c>
      <c r="AR77" s="268">
        <f>IF(AQ77="","",VLOOKUP(AO77,'中・高所在地'!$A$2:$D$270,4,FALSE))</f>
      </c>
      <c r="AS77" s="245"/>
      <c r="AT77" s="165"/>
    </row>
    <row r="78" spans="1:46" s="55" customFormat="1" ht="18.75" customHeight="1">
      <c r="A78" s="58">
        <v>74</v>
      </c>
      <c r="B78" s="162"/>
      <c r="C78" s="163"/>
      <c r="D78" s="163"/>
      <c r="E78" s="215"/>
      <c r="F78" s="216"/>
      <c r="G78" s="217"/>
      <c r="H78" s="218"/>
      <c r="I78" s="163"/>
      <c r="J78" s="217"/>
      <c r="K78" s="219"/>
      <c r="L78" s="220"/>
      <c r="M78" s="221"/>
      <c r="N78" s="222"/>
      <c r="O78" s="166"/>
      <c r="P78" s="223"/>
      <c r="Q78" s="224"/>
      <c r="R78" s="225"/>
      <c r="S78" s="225"/>
      <c r="T78" s="225"/>
      <c r="U78" s="225"/>
      <c r="V78" s="225"/>
      <c r="W78" s="225"/>
      <c r="X78" s="225"/>
      <c r="Y78" s="225"/>
      <c r="Z78" s="225"/>
      <c r="AA78" s="225"/>
      <c r="AB78" s="225"/>
      <c r="AC78" s="231"/>
      <c r="AD78" s="240">
        <f t="shared" si="2"/>
        <v>0</v>
      </c>
      <c r="AE78" s="241">
        <f t="shared" si="3"/>
      </c>
      <c r="AF78" s="233"/>
      <c r="AG78" s="215"/>
      <c r="AH78" s="226"/>
      <c r="AI78" s="100"/>
      <c r="AJ78" s="215"/>
      <c r="AK78" s="215"/>
      <c r="AL78" s="217"/>
      <c r="AM78" s="227"/>
      <c r="AO78" s="161"/>
      <c r="AP78" s="268">
        <f>IF(AO78="","",VLOOKUP(AO78,'中・高所在地'!$A$2:$D$270,2,FALSE))</f>
      </c>
      <c r="AQ78" s="269">
        <f>IF(AP78="","",VLOOKUP(AO78,'中・高所在地'!$A$2:$D$270,3,FALSE))</f>
      </c>
      <c r="AR78" s="268">
        <f>IF(AQ78="","",VLOOKUP(AO78,'中・高所在地'!$A$2:$D$270,4,FALSE))</f>
      </c>
      <c r="AS78" s="245"/>
      <c r="AT78" s="165"/>
    </row>
    <row r="79" spans="1:46" s="55" customFormat="1" ht="18.75" customHeight="1">
      <c r="A79" s="58">
        <v>75</v>
      </c>
      <c r="B79" s="162"/>
      <c r="C79" s="163"/>
      <c r="D79" s="163"/>
      <c r="E79" s="215"/>
      <c r="F79" s="216"/>
      <c r="G79" s="217"/>
      <c r="H79" s="218"/>
      <c r="I79" s="163"/>
      <c r="J79" s="217"/>
      <c r="K79" s="219"/>
      <c r="L79" s="220"/>
      <c r="M79" s="221"/>
      <c r="N79" s="222"/>
      <c r="O79" s="166"/>
      <c r="P79" s="223"/>
      <c r="Q79" s="224"/>
      <c r="R79" s="225"/>
      <c r="S79" s="225"/>
      <c r="T79" s="225"/>
      <c r="U79" s="225"/>
      <c r="V79" s="225"/>
      <c r="W79" s="225"/>
      <c r="X79" s="225"/>
      <c r="Y79" s="225"/>
      <c r="Z79" s="225"/>
      <c r="AA79" s="225"/>
      <c r="AB79" s="225"/>
      <c r="AC79" s="231"/>
      <c r="AD79" s="240">
        <f t="shared" si="2"/>
        <v>0</v>
      </c>
      <c r="AE79" s="241">
        <f t="shared" si="3"/>
      </c>
      <c r="AF79" s="233"/>
      <c r="AG79" s="215"/>
      <c r="AH79" s="226"/>
      <c r="AI79" s="100"/>
      <c r="AJ79" s="215"/>
      <c r="AK79" s="215"/>
      <c r="AL79" s="217"/>
      <c r="AM79" s="227"/>
      <c r="AO79" s="161"/>
      <c r="AP79" s="268">
        <f>IF(AO79="","",VLOOKUP(AO79,'中・高所在地'!$A$2:$D$270,2,FALSE))</f>
      </c>
      <c r="AQ79" s="269">
        <f>IF(AP79="","",VLOOKUP(AO79,'中・高所在地'!$A$2:$D$270,3,FALSE))</f>
      </c>
      <c r="AR79" s="268">
        <f>IF(AQ79="","",VLOOKUP(AO79,'中・高所在地'!$A$2:$D$270,4,FALSE))</f>
      </c>
      <c r="AS79" s="245"/>
      <c r="AT79" s="165"/>
    </row>
    <row r="80" spans="1:46" s="55" customFormat="1" ht="18.75" customHeight="1">
      <c r="A80" s="58">
        <v>76</v>
      </c>
      <c r="B80" s="162"/>
      <c r="C80" s="163"/>
      <c r="D80" s="163"/>
      <c r="E80" s="215"/>
      <c r="F80" s="216"/>
      <c r="G80" s="217"/>
      <c r="H80" s="218"/>
      <c r="I80" s="163"/>
      <c r="J80" s="217"/>
      <c r="K80" s="219"/>
      <c r="L80" s="220"/>
      <c r="M80" s="221"/>
      <c r="N80" s="222"/>
      <c r="O80" s="166"/>
      <c r="P80" s="223"/>
      <c r="Q80" s="224"/>
      <c r="R80" s="225"/>
      <c r="S80" s="225"/>
      <c r="T80" s="225"/>
      <c r="U80" s="225"/>
      <c r="V80" s="225"/>
      <c r="W80" s="225"/>
      <c r="X80" s="225"/>
      <c r="Y80" s="225"/>
      <c r="Z80" s="225"/>
      <c r="AA80" s="225"/>
      <c r="AB80" s="225"/>
      <c r="AC80" s="231"/>
      <c r="AD80" s="240">
        <f t="shared" si="2"/>
        <v>0</v>
      </c>
      <c r="AE80" s="241">
        <f t="shared" si="3"/>
      </c>
      <c r="AF80" s="233"/>
      <c r="AG80" s="215"/>
      <c r="AH80" s="226"/>
      <c r="AI80" s="100"/>
      <c r="AJ80" s="215"/>
      <c r="AK80" s="215"/>
      <c r="AL80" s="217"/>
      <c r="AM80" s="227"/>
      <c r="AO80" s="161"/>
      <c r="AP80" s="268">
        <f>IF(AO80="","",VLOOKUP(AO80,'中・高所在地'!$A$2:$D$270,2,FALSE))</f>
      </c>
      <c r="AQ80" s="269">
        <f>IF(AP80="","",VLOOKUP(AO80,'中・高所在地'!$A$2:$D$270,3,FALSE))</f>
      </c>
      <c r="AR80" s="268">
        <f>IF(AQ80="","",VLOOKUP(AO80,'中・高所在地'!$A$2:$D$270,4,FALSE))</f>
      </c>
      <c r="AS80" s="245"/>
      <c r="AT80" s="165"/>
    </row>
    <row r="81" spans="1:46" s="55" customFormat="1" ht="18.75" customHeight="1">
      <c r="A81" s="58">
        <v>77</v>
      </c>
      <c r="B81" s="162"/>
      <c r="C81" s="163"/>
      <c r="D81" s="163"/>
      <c r="E81" s="215"/>
      <c r="F81" s="216"/>
      <c r="G81" s="217"/>
      <c r="H81" s="218"/>
      <c r="I81" s="163"/>
      <c r="J81" s="217"/>
      <c r="K81" s="219"/>
      <c r="L81" s="220"/>
      <c r="M81" s="221"/>
      <c r="N81" s="222"/>
      <c r="O81" s="166"/>
      <c r="P81" s="223"/>
      <c r="Q81" s="224"/>
      <c r="R81" s="225"/>
      <c r="S81" s="225"/>
      <c r="T81" s="225"/>
      <c r="U81" s="225"/>
      <c r="V81" s="225"/>
      <c r="W81" s="225"/>
      <c r="X81" s="225"/>
      <c r="Y81" s="225"/>
      <c r="Z81" s="225"/>
      <c r="AA81" s="225"/>
      <c r="AB81" s="225"/>
      <c r="AC81" s="231"/>
      <c r="AD81" s="240">
        <f t="shared" si="2"/>
        <v>0</v>
      </c>
      <c r="AE81" s="241">
        <f t="shared" si="3"/>
      </c>
      <c r="AF81" s="233"/>
      <c r="AG81" s="215"/>
      <c r="AH81" s="226"/>
      <c r="AI81" s="100"/>
      <c r="AJ81" s="215"/>
      <c r="AK81" s="215"/>
      <c r="AL81" s="217"/>
      <c r="AM81" s="227"/>
      <c r="AO81" s="161"/>
      <c r="AP81" s="268">
        <f>IF(AO81="","",VLOOKUP(AO81,'中・高所在地'!$A$2:$D$270,2,FALSE))</f>
      </c>
      <c r="AQ81" s="269">
        <f>IF(AP81="","",VLOOKUP(AO81,'中・高所在地'!$A$2:$D$270,3,FALSE))</f>
      </c>
      <c r="AR81" s="268">
        <f>IF(AQ81="","",VLOOKUP(AO81,'中・高所在地'!$A$2:$D$270,4,FALSE))</f>
      </c>
      <c r="AS81" s="245"/>
      <c r="AT81" s="165"/>
    </row>
    <row r="82" spans="1:46" s="55" customFormat="1" ht="18.75" customHeight="1">
      <c r="A82" s="58">
        <v>78</v>
      </c>
      <c r="B82" s="162"/>
      <c r="C82" s="163"/>
      <c r="D82" s="163"/>
      <c r="E82" s="215"/>
      <c r="F82" s="216"/>
      <c r="G82" s="217"/>
      <c r="H82" s="218"/>
      <c r="I82" s="163"/>
      <c r="J82" s="217"/>
      <c r="K82" s="219"/>
      <c r="L82" s="220"/>
      <c r="M82" s="221"/>
      <c r="N82" s="222"/>
      <c r="O82" s="166"/>
      <c r="P82" s="223"/>
      <c r="Q82" s="224"/>
      <c r="R82" s="225"/>
      <c r="S82" s="225"/>
      <c r="T82" s="225"/>
      <c r="U82" s="225"/>
      <c r="V82" s="225"/>
      <c r="W82" s="225"/>
      <c r="X82" s="225"/>
      <c r="Y82" s="225"/>
      <c r="Z82" s="225"/>
      <c r="AA82" s="225"/>
      <c r="AB82" s="225"/>
      <c r="AC82" s="231"/>
      <c r="AD82" s="240">
        <f t="shared" si="2"/>
        <v>0</v>
      </c>
      <c r="AE82" s="241">
        <f t="shared" si="3"/>
      </c>
      <c r="AF82" s="233"/>
      <c r="AG82" s="215"/>
      <c r="AH82" s="226"/>
      <c r="AI82" s="100"/>
      <c r="AJ82" s="215"/>
      <c r="AK82" s="215"/>
      <c r="AL82" s="217"/>
      <c r="AM82" s="227"/>
      <c r="AO82" s="161"/>
      <c r="AP82" s="268">
        <f>IF(AO82="","",VLOOKUP(AO82,'中・高所在地'!$A$2:$D$270,2,FALSE))</f>
      </c>
      <c r="AQ82" s="269">
        <f>IF(AP82="","",VLOOKUP(AO82,'中・高所在地'!$A$2:$D$270,3,FALSE))</f>
      </c>
      <c r="AR82" s="268">
        <f>IF(AQ82="","",VLOOKUP(AO82,'中・高所在地'!$A$2:$D$270,4,FALSE))</f>
      </c>
      <c r="AS82" s="245"/>
      <c r="AT82" s="165"/>
    </row>
    <row r="83" spans="1:46" s="55" customFormat="1" ht="18.75" customHeight="1">
      <c r="A83" s="58">
        <v>79</v>
      </c>
      <c r="B83" s="162"/>
      <c r="C83" s="163"/>
      <c r="D83" s="163"/>
      <c r="E83" s="215"/>
      <c r="F83" s="216"/>
      <c r="G83" s="217"/>
      <c r="H83" s="218"/>
      <c r="I83" s="163"/>
      <c r="J83" s="217"/>
      <c r="K83" s="219"/>
      <c r="L83" s="220"/>
      <c r="M83" s="221"/>
      <c r="N83" s="222"/>
      <c r="O83" s="166"/>
      <c r="P83" s="223"/>
      <c r="Q83" s="224"/>
      <c r="R83" s="225"/>
      <c r="S83" s="225"/>
      <c r="T83" s="225"/>
      <c r="U83" s="225"/>
      <c r="V83" s="225"/>
      <c r="W83" s="225"/>
      <c r="X83" s="225"/>
      <c r="Y83" s="225"/>
      <c r="Z83" s="225"/>
      <c r="AA83" s="225"/>
      <c r="AB83" s="225"/>
      <c r="AC83" s="231"/>
      <c r="AD83" s="240">
        <f t="shared" si="2"/>
        <v>0</v>
      </c>
      <c r="AE83" s="241">
        <f t="shared" si="3"/>
      </c>
      <c r="AF83" s="233"/>
      <c r="AG83" s="215"/>
      <c r="AH83" s="226"/>
      <c r="AI83" s="100"/>
      <c r="AJ83" s="215"/>
      <c r="AK83" s="215"/>
      <c r="AL83" s="217"/>
      <c r="AM83" s="227"/>
      <c r="AO83" s="161"/>
      <c r="AP83" s="268">
        <f>IF(AO83="","",VLOOKUP(AO83,'中・高所在地'!$A$2:$D$270,2,FALSE))</f>
      </c>
      <c r="AQ83" s="269">
        <f>IF(AP83="","",VLOOKUP(AO83,'中・高所在地'!$A$2:$D$270,3,FALSE))</f>
      </c>
      <c r="AR83" s="268">
        <f>IF(AQ83="","",VLOOKUP(AO83,'中・高所在地'!$A$2:$D$270,4,FALSE))</f>
      </c>
      <c r="AS83" s="245"/>
      <c r="AT83" s="165"/>
    </row>
    <row r="84" spans="1:46" s="55" customFormat="1" ht="18.75" customHeight="1">
      <c r="A84" s="58">
        <v>80</v>
      </c>
      <c r="B84" s="162"/>
      <c r="C84" s="163"/>
      <c r="D84" s="163"/>
      <c r="E84" s="215"/>
      <c r="F84" s="216"/>
      <c r="G84" s="217"/>
      <c r="H84" s="218"/>
      <c r="I84" s="163"/>
      <c r="J84" s="217"/>
      <c r="K84" s="219"/>
      <c r="L84" s="220"/>
      <c r="M84" s="221"/>
      <c r="N84" s="222"/>
      <c r="O84" s="166"/>
      <c r="P84" s="223"/>
      <c r="Q84" s="224"/>
      <c r="R84" s="225"/>
      <c r="S84" s="225"/>
      <c r="T84" s="225"/>
      <c r="U84" s="225"/>
      <c r="V84" s="225"/>
      <c r="W84" s="225"/>
      <c r="X84" s="225"/>
      <c r="Y84" s="225"/>
      <c r="Z84" s="225"/>
      <c r="AA84" s="225"/>
      <c r="AB84" s="225"/>
      <c r="AC84" s="231"/>
      <c r="AD84" s="240">
        <f t="shared" si="2"/>
        <v>0</v>
      </c>
      <c r="AE84" s="241">
        <f t="shared" si="3"/>
      </c>
      <c r="AF84" s="233"/>
      <c r="AG84" s="215"/>
      <c r="AH84" s="226"/>
      <c r="AI84" s="100"/>
      <c r="AJ84" s="215"/>
      <c r="AK84" s="215"/>
      <c r="AL84" s="217"/>
      <c r="AM84" s="227"/>
      <c r="AO84" s="161"/>
      <c r="AP84" s="268">
        <f>IF(AO84="","",VLOOKUP(AO84,'中・高所在地'!$A$2:$D$270,2,FALSE))</f>
      </c>
      <c r="AQ84" s="269">
        <f>IF(AP84="","",VLOOKUP(AO84,'中・高所在地'!$A$2:$D$270,3,FALSE))</f>
      </c>
      <c r="AR84" s="268">
        <f>IF(AQ84="","",VLOOKUP(AO84,'中・高所在地'!$A$2:$D$270,4,FALSE))</f>
      </c>
      <c r="AS84" s="245"/>
      <c r="AT84" s="165"/>
    </row>
    <row r="85" spans="1:46" s="55" customFormat="1" ht="18.75" customHeight="1">
      <c r="A85" s="58">
        <v>81</v>
      </c>
      <c r="B85" s="162"/>
      <c r="C85" s="163"/>
      <c r="D85" s="163"/>
      <c r="E85" s="215"/>
      <c r="F85" s="216"/>
      <c r="G85" s="217"/>
      <c r="H85" s="218"/>
      <c r="I85" s="163"/>
      <c r="J85" s="217"/>
      <c r="K85" s="219"/>
      <c r="L85" s="220"/>
      <c r="M85" s="221"/>
      <c r="N85" s="222"/>
      <c r="O85" s="166"/>
      <c r="P85" s="223"/>
      <c r="Q85" s="224"/>
      <c r="R85" s="225"/>
      <c r="S85" s="225"/>
      <c r="T85" s="225"/>
      <c r="U85" s="225"/>
      <c r="V85" s="225"/>
      <c r="W85" s="225"/>
      <c r="X85" s="225"/>
      <c r="Y85" s="225"/>
      <c r="Z85" s="225"/>
      <c r="AA85" s="225"/>
      <c r="AB85" s="225"/>
      <c r="AC85" s="231"/>
      <c r="AD85" s="240">
        <f t="shared" si="2"/>
        <v>0</v>
      </c>
      <c r="AE85" s="241">
        <f t="shared" si="3"/>
      </c>
      <c r="AF85" s="233"/>
      <c r="AG85" s="215"/>
      <c r="AH85" s="226"/>
      <c r="AI85" s="100"/>
      <c r="AJ85" s="215"/>
      <c r="AK85" s="215"/>
      <c r="AL85" s="217"/>
      <c r="AM85" s="227"/>
      <c r="AO85" s="161"/>
      <c r="AP85" s="268">
        <f>IF(AO85="","",VLOOKUP(AO85,'中・高所在地'!$A$2:$D$270,2,FALSE))</f>
      </c>
      <c r="AQ85" s="269">
        <f>IF(AP85="","",VLOOKUP(AO85,'中・高所在地'!$A$2:$D$270,3,FALSE))</f>
      </c>
      <c r="AR85" s="268">
        <f>IF(AQ85="","",VLOOKUP(AO85,'中・高所在地'!$A$2:$D$270,4,FALSE))</f>
      </c>
      <c r="AS85" s="245"/>
      <c r="AT85" s="165"/>
    </row>
    <row r="86" spans="1:46" s="55" customFormat="1" ht="18.75" customHeight="1">
      <c r="A86" s="58">
        <v>82</v>
      </c>
      <c r="B86" s="162"/>
      <c r="C86" s="163"/>
      <c r="D86" s="163"/>
      <c r="E86" s="215"/>
      <c r="F86" s="216"/>
      <c r="G86" s="217"/>
      <c r="H86" s="218"/>
      <c r="I86" s="163"/>
      <c r="J86" s="217"/>
      <c r="K86" s="219"/>
      <c r="L86" s="220"/>
      <c r="M86" s="221"/>
      <c r="N86" s="222"/>
      <c r="O86" s="166"/>
      <c r="P86" s="223"/>
      <c r="Q86" s="224"/>
      <c r="R86" s="225"/>
      <c r="S86" s="225"/>
      <c r="T86" s="225"/>
      <c r="U86" s="225"/>
      <c r="V86" s="225"/>
      <c r="W86" s="225"/>
      <c r="X86" s="225"/>
      <c r="Y86" s="225"/>
      <c r="Z86" s="225"/>
      <c r="AA86" s="225"/>
      <c r="AB86" s="225"/>
      <c r="AC86" s="231"/>
      <c r="AD86" s="240">
        <f t="shared" si="2"/>
        <v>0</v>
      </c>
      <c r="AE86" s="241">
        <f t="shared" si="3"/>
      </c>
      <c r="AF86" s="233"/>
      <c r="AG86" s="215"/>
      <c r="AH86" s="226"/>
      <c r="AI86" s="100"/>
      <c r="AJ86" s="215"/>
      <c r="AK86" s="215"/>
      <c r="AL86" s="217"/>
      <c r="AM86" s="227"/>
      <c r="AO86" s="161"/>
      <c r="AP86" s="268">
        <f>IF(AO86="","",VLOOKUP(AO86,'中・高所在地'!$A$2:$D$270,2,FALSE))</f>
      </c>
      <c r="AQ86" s="269">
        <f>IF(AP86="","",VLOOKUP(AO86,'中・高所在地'!$A$2:$D$270,3,FALSE))</f>
      </c>
      <c r="AR86" s="268">
        <f>IF(AQ86="","",VLOOKUP(AO86,'中・高所在地'!$A$2:$D$270,4,FALSE))</f>
      </c>
      <c r="AS86" s="245"/>
      <c r="AT86" s="165"/>
    </row>
    <row r="87" spans="1:46" s="55" customFormat="1" ht="18.75" customHeight="1">
      <c r="A87" s="58">
        <v>83</v>
      </c>
      <c r="B87" s="162"/>
      <c r="C87" s="163"/>
      <c r="D87" s="163"/>
      <c r="E87" s="215"/>
      <c r="F87" s="216"/>
      <c r="G87" s="217"/>
      <c r="H87" s="218"/>
      <c r="I87" s="163"/>
      <c r="J87" s="217"/>
      <c r="K87" s="219"/>
      <c r="L87" s="220"/>
      <c r="M87" s="221"/>
      <c r="N87" s="222"/>
      <c r="O87" s="166"/>
      <c r="P87" s="223"/>
      <c r="Q87" s="224"/>
      <c r="R87" s="225"/>
      <c r="S87" s="225"/>
      <c r="T87" s="225"/>
      <c r="U87" s="225"/>
      <c r="V87" s="225"/>
      <c r="W87" s="225"/>
      <c r="X87" s="225"/>
      <c r="Y87" s="225"/>
      <c r="Z87" s="225"/>
      <c r="AA87" s="225"/>
      <c r="AB87" s="225"/>
      <c r="AC87" s="231"/>
      <c r="AD87" s="240">
        <f t="shared" si="2"/>
        <v>0</v>
      </c>
      <c r="AE87" s="241">
        <f t="shared" si="3"/>
      </c>
      <c r="AF87" s="233"/>
      <c r="AG87" s="215"/>
      <c r="AH87" s="226"/>
      <c r="AI87" s="100"/>
      <c r="AJ87" s="215"/>
      <c r="AK87" s="215"/>
      <c r="AL87" s="217"/>
      <c r="AM87" s="227"/>
      <c r="AO87" s="161"/>
      <c r="AP87" s="268">
        <f>IF(AO87="","",VLOOKUP(AO87,'中・高所在地'!$A$2:$D$270,2,FALSE))</f>
      </c>
      <c r="AQ87" s="269">
        <f>IF(AP87="","",VLOOKUP(AO87,'中・高所在地'!$A$2:$D$270,3,FALSE))</f>
      </c>
      <c r="AR87" s="268">
        <f>IF(AQ87="","",VLOOKUP(AO87,'中・高所在地'!$A$2:$D$270,4,FALSE))</f>
      </c>
      <c r="AS87" s="245"/>
      <c r="AT87" s="165"/>
    </row>
    <row r="88" spans="1:46" s="55" customFormat="1" ht="18.75" customHeight="1">
      <c r="A88" s="58">
        <v>84</v>
      </c>
      <c r="B88" s="162"/>
      <c r="C88" s="163"/>
      <c r="D88" s="163"/>
      <c r="E88" s="215"/>
      <c r="F88" s="216"/>
      <c r="G88" s="217"/>
      <c r="H88" s="218"/>
      <c r="I88" s="163"/>
      <c r="J88" s="217"/>
      <c r="K88" s="219"/>
      <c r="L88" s="220"/>
      <c r="M88" s="221"/>
      <c r="N88" s="222"/>
      <c r="O88" s="166"/>
      <c r="P88" s="223"/>
      <c r="Q88" s="224"/>
      <c r="R88" s="225"/>
      <c r="S88" s="225"/>
      <c r="T88" s="225"/>
      <c r="U88" s="225"/>
      <c r="V88" s="225"/>
      <c r="W88" s="225"/>
      <c r="X88" s="225"/>
      <c r="Y88" s="225"/>
      <c r="Z88" s="225"/>
      <c r="AA88" s="225"/>
      <c r="AB88" s="225"/>
      <c r="AC88" s="231"/>
      <c r="AD88" s="240">
        <f t="shared" si="2"/>
        <v>0</v>
      </c>
      <c r="AE88" s="241">
        <f t="shared" si="3"/>
      </c>
      <c r="AF88" s="233"/>
      <c r="AG88" s="215"/>
      <c r="AH88" s="226"/>
      <c r="AI88" s="100"/>
      <c r="AJ88" s="215"/>
      <c r="AK88" s="215"/>
      <c r="AL88" s="217"/>
      <c r="AM88" s="227"/>
      <c r="AO88" s="161"/>
      <c r="AP88" s="268">
        <f>IF(AO88="","",VLOOKUP(AO88,'中・高所在地'!$A$2:$D$270,2,FALSE))</f>
      </c>
      <c r="AQ88" s="269">
        <f>IF(AP88="","",VLOOKUP(AO88,'中・高所在地'!$A$2:$D$270,3,FALSE))</f>
      </c>
      <c r="AR88" s="268">
        <f>IF(AQ88="","",VLOOKUP(AO88,'中・高所在地'!$A$2:$D$270,4,FALSE))</f>
      </c>
      <c r="AS88" s="245"/>
      <c r="AT88" s="165"/>
    </row>
    <row r="89" spans="1:46" s="55" customFormat="1" ht="18.75" customHeight="1">
      <c r="A89" s="58">
        <v>85</v>
      </c>
      <c r="B89" s="162"/>
      <c r="C89" s="163"/>
      <c r="D89" s="163"/>
      <c r="E89" s="215"/>
      <c r="F89" s="216"/>
      <c r="G89" s="217"/>
      <c r="H89" s="218"/>
      <c r="I89" s="163"/>
      <c r="J89" s="217"/>
      <c r="K89" s="219"/>
      <c r="L89" s="220"/>
      <c r="M89" s="221"/>
      <c r="N89" s="222"/>
      <c r="O89" s="166"/>
      <c r="P89" s="223"/>
      <c r="Q89" s="224"/>
      <c r="R89" s="225"/>
      <c r="S89" s="225"/>
      <c r="T89" s="225"/>
      <c r="U89" s="225"/>
      <c r="V89" s="225"/>
      <c r="W89" s="225"/>
      <c r="X89" s="225"/>
      <c r="Y89" s="225"/>
      <c r="Z89" s="225"/>
      <c r="AA89" s="225"/>
      <c r="AB89" s="225"/>
      <c r="AC89" s="231"/>
      <c r="AD89" s="240">
        <f t="shared" si="2"/>
        <v>0</v>
      </c>
      <c r="AE89" s="241">
        <f t="shared" si="3"/>
      </c>
      <c r="AF89" s="233"/>
      <c r="AG89" s="215"/>
      <c r="AH89" s="226"/>
      <c r="AI89" s="100"/>
      <c r="AJ89" s="215"/>
      <c r="AK89" s="215"/>
      <c r="AL89" s="217"/>
      <c r="AM89" s="227"/>
      <c r="AO89" s="161"/>
      <c r="AP89" s="268">
        <f>IF(AO89="","",VLOOKUP(AO89,'中・高所在地'!$A$2:$D$270,2,FALSE))</f>
      </c>
      <c r="AQ89" s="269">
        <f>IF(AP89="","",VLOOKUP(AO89,'中・高所在地'!$A$2:$D$270,3,FALSE))</f>
      </c>
      <c r="AR89" s="268">
        <f>IF(AQ89="","",VLOOKUP(AO89,'中・高所在地'!$A$2:$D$270,4,FALSE))</f>
      </c>
      <c r="AS89" s="245"/>
      <c r="AT89" s="165"/>
    </row>
    <row r="90" spans="1:46" s="55" customFormat="1" ht="18.75" customHeight="1">
      <c r="A90" s="58">
        <v>86</v>
      </c>
      <c r="B90" s="162"/>
      <c r="C90" s="163"/>
      <c r="D90" s="163"/>
      <c r="E90" s="215"/>
      <c r="F90" s="216"/>
      <c r="G90" s="217"/>
      <c r="H90" s="218"/>
      <c r="I90" s="163"/>
      <c r="J90" s="217"/>
      <c r="K90" s="219"/>
      <c r="L90" s="220"/>
      <c r="M90" s="221"/>
      <c r="N90" s="222"/>
      <c r="O90" s="166"/>
      <c r="P90" s="223"/>
      <c r="Q90" s="224"/>
      <c r="R90" s="225"/>
      <c r="S90" s="225"/>
      <c r="T90" s="225"/>
      <c r="U90" s="225"/>
      <c r="V90" s="225"/>
      <c r="W90" s="225"/>
      <c r="X90" s="225"/>
      <c r="Y90" s="225"/>
      <c r="Z90" s="225"/>
      <c r="AA90" s="225"/>
      <c r="AB90" s="225"/>
      <c r="AC90" s="231"/>
      <c r="AD90" s="240">
        <f t="shared" si="2"/>
        <v>0</v>
      </c>
      <c r="AE90" s="241">
        <f t="shared" si="3"/>
      </c>
      <c r="AF90" s="233"/>
      <c r="AG90" s="215"/>
      <c r="AH90" s="226"/>
      <c r="AI90" s="100"/>
      <c r="AJ90" s="215"/>
      <c r="AK90" s="215"/>
      <c r="AL90" s="217"/>
      <c r="AM90" s="227"/>
      <c r="AO90" s="161"/>
      <c r="AP90" s="268">
        <f>IF(AO90="","",VLOOKUP(AO90,'中・高所在地'!$A$2:$D$270,2,FALSE))</f>
      </c>
      <c r="AQ90" s="269">
        <f>IF(AP90="","",VLOOKUP(AO90,'中・高所在地'!$A$2:$D$270,3,FALSE))</f>
      </c>
      <c r="AR90" s="268">
        <f>IF(AQ90="","",VLOOKUP(AO90,'中・高所在地'!$A$2:$D$270,4,FALSE))</f>
      </c>
      <c r="AS90" s="245"/>
      <c r="AT90" s="165"/>
    </row>
    <row r="91" spans="1:46" s="55" customFormat="1" ht="18.75" customHeight="1">
      <c r="A91" s="58">
        <v>87</v>
      </c>
      <c r="B91" s="162"/>
      <c r="C91" s="163"/>
      <c r="D91" s="163"/>
      <c r="E91" s="215"/>
      <c r="F91" s="216"/>
      <c r="G91" s="217"/>
      <c r="H91" s="218"/>
      <c r="I91" s="163"/>
      <c r="J91" s="217"/>
      <c r="K91" s="219"/>
      <c r="L91" s="220"/>
      <c r="M91" s="221"/>
      <c r="N91" s="222"/>
      <c r="O91" s="166"/>
      <c r="P91" s="223"/>
      <c r="Q91" s="224"/>
      <c r="R91" s="225"/>
      <c r="S91" s="225"/>
      <c r="T91" s="225"/>
      <c r="U91" s="225"/>
      <c r="V91" s="225"/>
      <c r="W91" s="225"/>
      <c r="X91" s="225"/>
      <c r="Y91" s="225"/>
      <c r="Z91" s="225"/>
      <c r="AA91" s="225"/>
      <c r="AB91" s="225"/>
      <c r="AC91" s="231"/>
      <c r="AD91" s="240">
        <f t="shared" si="2"/>
        <v>0</v>
      </c>
      <c r="AE91" s="241">
        <f t="shared" si="3"/>
      </c>
      <c r="AF91" s="233"/>
      <c r="AG91" s="215"/>
      <c r="AH91" s="226"/>
      <c r="AI91" s="100"/>
      <c r="AJ91" s="215"/>
      <c r="AK91" s="215"/>
      <c r="AL91" s="217"/>
      <c r="AM91" s="227"/>
      <c r="AO91" s="161"/>
      <c r="AP91" s="268">
        <f>IF(AO91="","",VLOOKUP(AO91,'中・高所在地'!$A$2:$D$270,2,FALSE))</f>
      </c>
      <c r="AQ91" s="269">
        <f>IF(AP91="","",VLOOKUP(AO91,'中・高所在地'!$A$2:$D$270,3,FALSE))</f>
      </c>
      <c r="AR91" s="268">
        <f>IF(AQ91="","",VLOOKUP(AO91,'中・高所在地'!$A$2:$D$270,4,FALSE))</f>
      </c>
      <c r="AS91" s="245"/>
      <c r="AT91" s="165"/>
    </row>
    <row r="92" spans="1:46" s="55" customFormat="1" ht="18.75" customHeight="1">
      <c r="A92" s="58">
        <v>88</v>
      </c>
      <c r="B92" s="162"/>
      <c r="C92" s="163"/>
      <c r="D92" s="163"/>
      <c r="E92" s="215"/>
      <c r="F92" s="216"/>
      <c r="G92" s="217"/>
      <c r="H92" s="218"/>
      <c r="I92" s="163"/>
      <c r="J92" s="217"/>
      <c r="K92" s="219"/>
      <c r="L92" s="220"/>
      <c r="M92" s="221"/>
      <c r="N92" s="222"/>
      <c r="O92" s="166"/>
      <c r="P92" s="223"/>
      <c r="Q92" s="224"/>
      <c r="R92" s="225"/>
      <c r="S92" s="225"/>
      <c r="T92" s="225"/>
      <c r="U92" s="225"/>
      <c r="V92" s="225"/>
      <c r="W92" s="225"/>
      <c r="X92" s="225"/>
      <c r="Y92" s="225"/>
      <c r="Z92" s="225"/>
      <c r="AA92" s="225"/>
      <c r="AB92" s="225"/>
      <c r="AC92" s="231"/>
      <c r="AD92" s="240">
        <f t="shared" si="2"/>
        <v>0</v>
      </c>
      <c r="AE92" s="241">
        <f t="shared" si="3"/>
      </c>
      <c r="AF92" s="233"/>
      <c r="AG92" s="215"/>
      <c r="AH92" s="226"/>
      <c r="AI92" s="100"/>
      <c r="AJ92" s="215"/>
      <c r="AK92" s="215"/>
      <c r="AL92" s="217"/>
      <c r="AM92" s="227"/>
      <c r="AO92" s="161"/>
      <c r="AP92" s="268">
        <f>IF(AO92="","",VLOOKUP(AO92,'中・高所在地'!$A$2:$D$270,2,FALSE))</f>
      </c>
      <c r="AQ92" s="269">
        <f>IF(AP92="","",VLOOKUP(AO92,'中・高所在地'!$A$2:$D$270,3,FALSE))</f>
      </c>
      <c r="AR92" s="268">
        <f>IF(AQ92="","",VLOOKUP(AO92,'中・高所在地'!$A$2:$D$270,4,FALSE))</f>
      </c>
      <c r="AS92" s="245"/>
      <c r="AT92" s="165"/>
    </row>
    <row r="93" spans="1:46" s="55" customFormat="1" ht="18.75" customHeight="1">
      <c r="A93" s="58">
        <v>89</v>
      </c>
      <c r="B93" s="162"/>
      <c r="C93" s="163"/>
      <c r="D93" s="163"/>
      <c r="E93" s="215"/>
      <c r="F93" s="216"/>
      <c r="G93" s="217"/>
      <c r="H93" s="218"/>
      <c r="I93" s="163"/>
      <c r="J93" s="217"/>
      <c r="K93" s="219"/>
      <c r="L93" s="220"/>
      <c r="M93" s="221"/>
      <c r="N93" s="222"/>
      <c r="O93" s="166"/>
      <c r="P93" s="223"/>
      <c r="Q93" s="224"/>
      <c r="R93" s="225"/>
      <c r="S93" s="225"/>
      <c r="T93" s="225"/>
      <c r="U93" s="225"/>
      <c r="V93" s="225"/>
      <c r="W93" s="225"/>
      <c r="X93" s="225"/>
      <c r="Y93" s="225"/>
      <c r="Z93" s="225"/>
      <c r="AA93" s="225"/>
      <c r="AB93" s="225"/>
      <c r="AC93" s="231"/>
      <c r="AD93" s="240">
        <f t="shared" si="2"/>
        <v>0</v>
      </c>
      <c r="AE93" s="241">
        <f t="shared" si="3"/>
      </c>
      <c r="AF93" s="233"/>
      <c r="AG93" s="215"/>
      <c r="AH93" s="226"/>
      <c r="AI93" s="100"/>
      <c r="AJ93" s="215"/>
      <c r="AK93" s="215"/>
      <c r="AL93" s="217"/>
      <c r="AM93" s="227"/>
      <c r="AO93" s="161"/>
      <c r="AP93" s="268">
        <f>IF(AO93="","",VLOOKUP(AO93,'中・高所在地'!$A$2:$D$270,2,FALSE))</f>
      </c>
      <c r="AQ93" s="269">
        <f>IF(AP93="","",VLOOKUP(AO93,'中・高所在地'!$A$2:$D$270,3,FALSE))</f>
      </c>
      <c r="AR93" s="268">
        <f>IF(AQ93="","",VLOOKUP(AO93,'中・高所在地'!$A$2:$D$270,4,FALSE))</f>
      </c>
      <c r="AS93" s="245"/>
      <c r="AT93" s="165"/>
    </row>
    <row r="94" spans="1:46" s="55" customFormat="1" ht="18.75" customHeight="1">
      <c r="A94" s="58">
        <v>90</v>
      </c>
      <c r="B94" s="162"/>
      <c r="C94" s="163"/>
      <c r="D94" s="163"/>
      <c r="E94" s="215"/>
      <c r="F94" s="216"/>
      <c r="G94" s="217"/>
      <c r="H94" s="218"/>
      <c r="I94" s="163"/>
      <c r="J94" s="217"/>
      <c r="K94" s="219"/>
      <c r="L94" s="220"/>
      <c r="M94" s="221"/>
      <c r="N94" s="222"/>
      <c r="O94" s="166"/>
      <c r="P94" s="223"/>
      <c r="Q94" s="224"/>
      <c r="R94" s="225"/>
      <c r="S94" s="225"/>
      <c r="T94" s="225"/>
      <c r="U94" s="225"/>
      <c r="V94" s="225"/>
      <c r="W94" s="225"/>
      <c r="X94" s="225"/>
      <c r="Y94" s="225"/>
      <c r="Z94" s="225"/>
      <c r="AA94" s="225"/>
      <c r="AB94" s="225"/>
      <c r="AC94" s="231"/>
      <c r="AD94" s="240">
        <f t="shared" si="2"/>
        <v>0</v>
      </c>
      <c r="AE94" s="241">
        <f t="shared" si="3"/>
      </c>
      <c r="AF94" s="233"/>
      <c r="AG94" s="215"/>
      <c r="AH94" s="226"/>
      <c r="AI94" s="100"/>
      <c r="AJ94" s="215"/>
      <c r="AK94" s="215"/>
      <c r="AL94" s="217"/>
      <c r="AM94" s="227"/>
      <c r="AO94" s="161"/>
      <c r="AP94" s="268">
        <f>IF(AO94="","",VLOOKUP(AO94,'中・高所在地'!$A$2:$D$270,2,FALSE))</f>
      </c>
      <c r="AQ94" s="269">
        <f>IF(AP94="","",VLOOKUP(AO94,'中・高所在地'!$A$2:$D$270,3,FALSE))</f>
      </c>
      <c r="AR94" s="268">
        <f>IF(AQ94="","",VLOOKUP(AO94,'中・高所在地'!$A$2:$D$270,4,FALSE))</f>
      </c>
      <c r="AS94" s="245"/>
      <c r="AT94" s="165"/>
    </row>
    <row r="95" spans="1:46" s="55" customFormat="1" ht="18.75" customHeight="1">
      <c r="A95" s="58">
        <v>91</v>
      </c>
      <c r="B95" s="162"/>
      <c r="C95" s="163"/>
      <c r="D95" s="163"/>
      <c r="E95" s="215"/>
      <c r="F95" s="216"/>
      <c r="G95" s="217"/>
      <c r="H95" s="218"/>
      <c r="I95" s="163"/>
      <c r="J95" s="217"/>
      <c r="K95" s="219"/>
      <c r="L95" s="220"/>
      <c r="M95" s="221"/>
      <c r="N95" s="222"/>
      <c r="O95" s="166"/>
      <c r="P95" s="223"/>
      <c r="Q95" s="224"/>
      <c r="R95" s="225"/>
      <c r="S95" s="225"/>
      <c r="T95" s="225"/>
      <c r="U95" s="225"/>
      <c r="V95" s="225"/>
      <c r="W95" s="225"/>
      <c r="X95" s="225"/>
      <c r="Y95" s="225"/>
      <c r="Z95" s="225"/>
      <c r="AA95" s="225"/>
      <c r="AB95" s="225"/>
      <c r="AC95" s="231"/>
      <c r="AD95" s="240">
        <f t="shared" si="2"/>
        <v>0</v>
      </c>
      <c r="AE95" s="241">
        <f t="shared" si="3"/>
      </c>
      <c r="AF95" s="233"/>
      <c r="AG95" s="215"/>
      <c r="AH95" s="226"/>
      <c r="AI95" s="100"/>
      <c r="AJ95" s="215"/>
      <c r="AK95" s="215"/>
      <c r="AL95" s="217"/>
      <c r="AM95" s="227"/>
      <c r="AO95" s="161"/>
      <c r="AP95" s="268">
        <f>IF(AO95="","",VLOOKUP(AO95,'中・高所在地'!$A$2:$D$270,2,FALSE))</f>
      </c>
      <c r="AQ95" s="269">
        <f>IF(AP95="","",VLOOKUP(AO95,'中・高所在地'!$A$2:$D$270,3,FALSE))</f>
      </c>
      <c r="AR95" s="268">
        <f>IF(AQ95="","",VLOOKUP(AO95,'中・高所在地'!$A$2:$D$270,4,FALSE))</f>
      </c>
      <c r="AS95" s="245"/>
      <c r="AT95" s="165"/>
    </row>
    <row r="96" spans="1:46" s="55" customFormat="1" ht="18.75" customHeight="1">
      <c r="A96" s="58">
        <v>92</v>
      </c>
      <c r="B96" s="162"/>
      <c r="C96" s="163"/>
      <c r="D96" s="163"/>
      <c r="E96" s="215"/>
      <c r="F96" s="216"/>
      <c r="G96" s="217"/>
      <c r="H96" s="218"/>
      <c r="I96" s="163"/>
      <c r="J96" s="217"/>
      <c r="K96" s="219"/>
      <c r="L96" s="220"/>
      <c r="M96" s="221"/>
      <c r="N96" s="222"/>
      <c r="O96" s="166"/>
      <c r="P96" s="223"/>
      <c r="Q96" s="224"/>
      <c r="R96" s="225"/>
      <c r="S96" s="225"/>
      <c r="T96" s="225"/>
      <c r="U96" s="225"/>
      <c r="V96" s="225"/>
      <c r="W96" s="225"/>
      <c r="X96" s="225"/>
      <c r="Y96" s="225"/>
      <c r="Z96" s="225"/>
      <c r="AA96" s="225"/>
      <c r="AB96" s="225"/>
      <c r="AC96" s="231"/>
      <c r="AD96" s="240">
        <f t="shared" si="2"/>
        <v>0</v>
      </c>
      <c r="AE96" s="241">
        <f t="shared" si="3"/>
      </c>
      <c r="AF96" s="233"/>
      <c r="AG96" s="215"/>
      <c r="AH96" s="226"/>
      <c r="AI96" s="100"/>
      <c r="AJ96" s="215"/>
      <c r="AK96" s="215"/>
      <c r="AL96" s="217"/>
      <c r="AM96" s="227"/>
      <c r="AO96" s="161"/>
      <c r="AP96" s="268">
        <f>IF(AO96="","",VLOOKUP(AO96,'中・高所在地'!$A$2:$D$270,2,FALSE))</f>
      </c>
      <c r="AQ96" s="269">
        <f>IF(AP96="","",VLOOKUP(AO96,'中・高所在地'!$A$2:$D$270,3,FALSE))</f>
      </c>
      <c r="AR96" s="268">
        <f>IF(AQ96="","",VLOOKUP(AO96,'中・高所在地'!$A$2:$D$270,4,FALSE))</f>
      </c>
      <c r="AS96" s="245"/>
      <c r="AT96" s="165"/>
    </row>
    <row r="97" spans="1:46" s="55" customFormat="1" ht="18.75" customHeight="1">
      <c r="A97" s="58">
        <v>93</v>
      </c>
      <c r="B97" s="162"/>
      <c r="C97" s="163"/>
      <c r="D97" s="163"/>
      <c r="E97" s="215"/>
      <c r="F97" s="216"/>
      <c r="G97" s="217"/>
      <c r="H97" s="218"/>
      <c r="I97" s="163"/>
      <c r="J97" s="217"/>
      <c r="K97" s="219"/>
      <c r="L97" s="220"/>
      <c r="M97" s="221"/>
      <c r="N97" s="222"/>
      <c r="O97" s="166"/>
      <c r="P97" s="223"/>
      <c r="Q97" s="224"/>
      <c r="R97" s="225"/>
      <c r="S97" s="225"/>
      <c r="T97" s="225"/>
      <c r="U97" s="225"/>
      <c r="V97" s="225"/>
      <c r="W97" s="225"/>
      <c r="X97" s="225"/>
      <c r="Y97" s="225"/>
      <c r="Z97" s="225"/>
      <c r="AA97" s="225"/>
      <c r="AB97" s="225"/>
      <c r="AC97" s="231"/>
      <c r="AD97" s="240">
        <f t="shared" si="2"/>
        <v>0</v>
      </c>
      <c r="AE97" s="241">
        <f t="shared" si="3"/>
      </c>
      <c r="AF97" s="233"/>
      <c r="AG97" s="215"/>
      <c r="AH97" s="226"/>
      <c r="AI97" s="100"/>
      <c r="AJ97" s="215"/>
      <c r="AK97" s="215"/>
      <c r="AL97" s="217"/>
      <c r="AM97" s="227"/>
      <c r="AO97" s="161"/>
      <c r="AP97" s="268">
        <f>IF(AO97="","",VLOOKUP(AO97,'中・高所在地'!$A$2:$D$270,2,FALSE))</f>
      </c>
      <c r="AQ97" s="269">
        <f>IF(AP97="","",VLOOKUP(AO97,'中・高所在地'!$A$2:$D$270,3,FALSE))</f>
      </c>
      <c r="AR97" s="268">
        <f>IF(AQ97="","",VLOOKUP(AO97,'中・高所在地'!$A$2:$D$270,4,FALSE))</f>
      </c>
      <c r="AS97" s="245"/>
      <c r="AT97" s="165"/>
    </row>
    <row r="98" spans="1:46" s="55" customFormat="1" ht="18.75" customHeight="1">
      <c r="A98" s="58">
        <v>94</v>
      </c>
      <c r="B98" s="162"/>
      <c r="C98" s="163"/>
      <c r="D98" s="163"/>
      <c r="E98" s="215"/>
      <c r="F98" s="216"/>
      <c r="G98" s="217"/>
      <c r="H98" s="218"/>
      <c r="I98" s="163"/>
      <c r="J98" s="217"/>
      <c r="K98" s="219"/>
      <c r="L98" s="220"/>
      <c r="M98" s="221"/>
      <c r="N98" s="222"/>
      <c r="O98" s="166"/>
      <c r="P98" s="223"/>
      <c r="Q98" s="224"/>
      <c r="R98" s="225"/>
      <c r="S98" s="225"/>
      <c r="T98" s="225"/>
      <c r="U98" s="225"/>
      <c r="V98" s="225"/>
      <c r="W98" s="225"/>
      <c r="X98" s="225"/>
      <c r="Y98" s="225"/>
      <c r="Z98" s="225"/>
      <c r="AA98" s="225"/>
      <c r="AB98" s="225"/>
      <c r="AC98" s="231"/>
      <c r="AD98" s="240">
        <f t="shared" si="2"/>
        <v>0</v>
      </c>
      <c r="AE98" s="241">
        <f t="shared" si="3"/>
      </c>
      <c r="AF98" s="233"/>
      <c r="AG98" s="215"/>
      <c r="AH98" s="226"/>
      <c r="AI98" s="100"/>
      <c r="AJ98" s="215"/>
      <c r="AK98" s="215"/>
      <c r="AL98" s="217"/>
      <c r="AM98" s="227"/>
      <c r="AO98" s="161"/>
      <c r="AP98" s="268">
        <f>IF(AO98="","",VLOOKUP(AO98,'中・高所在地'!$A$2:$D$270,2,FALSE))</f>
      </c>
      <c r="AQ98" s="269">
        <f>IF(AP98="","",VLOOKUP(AO98,'中・高所在地'!$A$2:$D$270,3,FALSE))</f>
      </c>
      <c r="AR98" s="268">
        <f>IF(AQ98="","",VLOOKUP(AO98,'中・高所在地'!$A$2:$D$270,4,FALSE))</f>
      </c>
      <c r="AS98" s="245"/>
      <c r="AT98" s="165"/>
    </row>
    <row r="99" spans="1:46" s="55" customFormat="1" ht="18.75" customHeight="1">
      <c r="A99" s="58">
        <v>95</v>
      </c>
      <c r="B99" s="162"/>
      <c r="C99" s="163"/>
      <c r="D99" s="163"/>
      <c r="E99" s="215"/>
      <c r="F99" s="216"/>
      <c r="G99" s="217"/>
      <c r="H99" s="218"/>
      <c r="I99" s="163"/>
      <c r="J99" s="217"/>
      <c r="K99" s="219"/>
      <c r="L99" s="220"/>
      <c r="M99" s="221"/>
      <c r="N99" s="222"/>
      <c r="O99" s="166"/>
      <c r="P99" s="223"/>
      <c r="Q99" s="224"/>
      <c r="R99" s="225"/>
      <c r="S99" s="225"/>
      <c r="T99" s="225"/>
      <c r="U99" s="225"/>
      <c r="V99" s="225"/>
      <c r="W99" s="225"/>
      <c r="X99" s="225"/>
      <c r="Y99" s="225"/>
      <c r="Z99" s="225"/>
      <c r="AA99" s="225"/>
      <c r="AB99" s="225"/>
      <c r="AC99" s="231"/>
      <c r="AD99" s="240">
        <f t="shared" si="2"/>
        <v>0</v>
      </c>
      <c r="AE99" s="241">
        <f t="shared" si="3"/>
      </c>
      <c r="AF99" s="233"/>
      <c r="AG99" s="215"/>
      <c r="AH99" s="226"/>
      <c r="AI99" s="100"/>
      <c r="AJ99" s="215"/>
      <c r="AK99" s="215"/>
      <c r="AL99" s="217"/>
      <c r="AM99" s="227"/>
      <c r="AO99" s="161"/>
      <c r="AP99" s="268">
        <f>IF(AO99="","",VLOOKUP(AO99,'中・高所在地'!$A$2:$D$270,2,FALSE))</f>
      </c>
      <c r="AQ99" s="269">
        <f>IF(AP99="","",VLOOKUP(AO99,'中・高所在地'!$A$2:$D$270,3,FALSE))</f>
      </c>
      <c r="AR99" s="268">
        <f>IF(AQ99="","",VLOOKUP(AO99,'中・高所在地'!$A$2:$D$270,4,FALSE))</f>
      </c>
      <c r="AS99" s="245"/>
      <c r="AT99" s="165"/>
    </row>
    <row r="100" spans="1:46" s="55" customFormat="1" ht="18.75" customHeight="1">
      <c r="A100" s="58">
        <v>96</v>
      </c>
      <c r="B100" s="162"/>
      <c r="C100" s="163"/>
      <c r="D100" s="163"/>
      <c r="E100" s="215"/>
      <c r="F100" s="216"/>
      <c r="G100" s="217"/>
      <c r="H100" s="218"/>
      <c r="I100" s="163"/>
      <c r="J100" s="217"/>
      <c r="K100" s="219"/>
      <c r="L100" s="220"/>
      <c r="M100" s="221"/>
      <c r="N100" s="222"/>
      <c r="O100" s="166"/>
      <c r="P100" s="223"/>
      <c r="Q100" s="224"/>
      <c r="R100" s="225"/>
      <c r="S100" s="225"/>
      <c r="T100" s="225"/>
      <c r="U100" s="225"/>
      <c r="V100" s="225"/>
      <c r="W100" s="225"/>
      <c r="X100" s="225"/>
      <c r="Y100" s="225"/>
      <c r="Z100" s="225"/>
      <c r="AA100" s="225"/>
      <c r="AB100" s="225"/>
      <c r="AC100" s="231"/>
      <c r="AD100" s="240">
        <f t="shared" si="2"/>
        <v>0</v>
      </c>
      <c r="AE100" s="241">
        <f t="shared" si="3"/>
      </c>
      <c r="AF100" s="233"/>
      <c r="AG100" s="215"/>
      <c r="AH100" s="226"/>
      <c r="AI100" s="100"/>
      <c r="AJ100" s="215"/>
      <c r="AK100" s="215"/>
      <c r="AL100" s="217"/>
      <c r="AM100" s="227"/>
      <c r="AO100" s="161"/>
      <c r="AP100" s="268">
        <f>IF(AO100="","",VLOOKUP(AO100,'中・高所在地'!$A$2:$D$270,2,FALSE))</f>
      </c>
      <c r="AQ100" s="269">
        <f>IF(AP100="","",VLOOKUP(AO100,'中・高所在地'!$A$2:$D$270,3,FALSE))</f>
      </c>
      <c r="AR100" s="268">
        <f>IF(AQ100="","",VLOOKUP(AO100,'中・高所在地'!$A$2:$D$270,4,FALSE))</f>
      </c>
      <c r="AS100" s="245"/>
      <c r="AT100" s="165"/>
    </row>
    <row r="101" spans="1:46" s="55" customFormat="1" ht="18.75" customHeight="1">
      <c r="A101" s="58">
        <v>97</v>
      </c>
      <c r="B101" s="162"/>
      <c r="C101" s="163"/>
      <c r="D101" s="163"/>
      <c r="E101" s="215"/>
      <c r="F101" s="216"/>
      <c r="G101" s="217"/>
      <c r="H101" s="218"/>
      <c r="I101" s="163"/>
      <c r="J101" s="217"/>
      <c r="K101" s="219"/>
      <c r="L101" s="220"/>
      <c r="M101" s="221"/>
      <c r="N101" s="222"/>
      <c r="O101" s="166"/>
      <c r="P101" s="223"/>
      <c r="Q101" s="224"/>
      <c r="R101" s="225"/>
      <c r="S101" s="225"/>
      <c r="T101" s="225"/>
      <c r="U101" s="225"/>
      <c r="V101" s="225"/>
      <c r="W101" s="225"/>
      <c r="X101" s="225"/>
      <c r="Y101" s="225"/>
      <c r="Z101" s="225"/>
      <c r="AA101" s="225"/>
      <c r="AB101" s="225"/>
      <c r="AC101" s="231"/>
      <c r="AD101" s="240">
        <f t="shared" si="2"/>
        <v>0</v>
      </c>
      <c r="AE101" s="241">
        <f t="shared" si="3"/>
      </c>
      <c r="AF101" s="233"/>
      <c r="AG101" s="215"/>
      <c r="AH101" s="226"/>
      <c r="AI101" s="100"/>
      <c r="AJ101" s="215"/>
      <c r="AK101" s="215"/>
      <c r="AL101" s="217"/>
      <c r="AM101" s="227"/>
      <c r="AO101" s="161"/>
      <c r="AP101" s="268">
        <f>IF(AO101="","",VLOOKUP(AO101,'中・高所在地'!$A$2:$D$270,2,FALSE))</f>
      </c>
      <c r="AQ101" s="269">
        <f>IF(AP101="","",VLOOKUP(AO101,'中・高所在地'!$A$2:$D$270,3,FALSE))</f>
      </c>
      <c r="AR101" s="268">
        <f>IF(AQ101="","",VLOOKUP(AO101,'中・高所在地'!$A$2:$D$270,4,FALSE))</f>
      </c>
      <c r="AS101" s="245"/>
      <c r="AT101" s="165"/>
    </row>
    <row r="102" spans="1:46" s="55" customFormat="1" ht="18.75" customHeight="1">
      <c r="A102" s="58">
        <v>98</v>
      </c>
      <c r="B102" s="162"/>
      <c r="C102" s="163"/>
      <c r="D102" s="163"/>
      <c r="E102" s="215"/>
      <c r="F102" s="216"/>
      <c r="G102" s="217"/>
      <c r="H102" s="218"/>
      <c r="I102" s="163"/>
      <c r="J102" s="217"/>
      <c r="K102" s="219"/>
      <c r="L102" s="220"/>
      <c r="M102" s="221"/>
      <c r="N102" s="222"/>
      <c r="O102" s="166"/>
      <c r="P102" s="223"/>
      <c r="Q102" s="224"/>
      <c r="R102" s="225"/>
      <c r="S102" s="225"/>
      <c r="T102" s="225"/>
      <c r="U102" s="225"/>
      <c r="V102" s="225"/>
      <c r="W102" s="225"/>
      <c r="X102" s="225"/>
      <c r="Y102" s="225"/>
      <c r="Z102" s="225"/>
      <c r="AA102" s="225"/>
      <c r="AB102" s="225"/>
      <c r="AC102" s="231"/>
      <c r="AD102" s="240">
        <f t="shared" si="2"/>
        <v>0</v>
      </c>
      <c r="AE102" s="241">
        <f t="shared" si="3"/>
      </c>
      <c r="AF102" s="233"/>
      <c r="AG102" s="215"/>
      <c r="AH102" s="226"/>
      <c r="AI102" s="100"/>
      <c r="AJ102" s="215"/>
      <c r="AK102" s="215"/>
      <c r="AL102" s="217"/>
      <c r="AM102" s="227"/>
      <c r="AO102" s="161"/>
      <c r="AP102" s="268">
        <f>IF(AO102="","",VLOOKUP(AO102,'中・高所在地'!$A$2:$D$270,2,FALSE))</f>
      </c>
      <c r="AQ102" s="269">
        <f>IF(AP102="","",VLOOKUP(AO102,'中・高所在地'!$A$2:$D$270,3,FALSE))</f>
      </c>
      <c r="AR102" s="268">
        <f>IF(AQ102="","",VLOOKUP(AO102,'中・高所在地'!$A$2:$D$270,4,FALSE))</f>
      </c>
      <c r="AS102" s="245"/>
      <c r="AT102" s="165"/>
    </row>
    <row r="103" spans="1:46" s="55" customFormat="1" ht="18.75" customHeight="1">
      <c r="A103" s="58">
        <v>99</v>
      </c>
      <c r="B103" s="162"/>
      <c r="C103" s="163"/>
      <c r="D103" s="163"/>
      <c r="E103" s="215"/>
      <c r="F103" s="216"/>
      <c r="G103" s="217"/>
      <c r="H103" s="218"/>
      <c r="I103" s="163"/>
      <c r="J103" s="217"/>
      <c r="K103" s="219"/>
      <c r="L103" s="220"/>
      <c r="M103" s="221"/>
      <c r="N103" s="222"/>
      <c r="O103" s="166"/>
      <c r="P103" s="223"/>
      <c r="Q103" s="224"/>
      <c r="R103" s="225"/>
      <c r="S103" s="225"/>
      <c r="T103" s="225"/>
      <c r="U103" s="225"/>
      <c r="V103" s="225"/>
      <c r="W103" s="225"/>
      <c r="X103" s="225"/>
      <c r="Y103" s="225"/>
      <c r="Z103" s="225"/>
      <c r="AA103" s="225"/>
      <c r="AB103" s="225"/>
      <c r="AC103" s="231"/>
      <c r="AD103" s="240">
        <f t="shared" si="2"/>
        <v>0</v>
      </c>
      <c r="AE103" s="241">
        <f t="shared" si="3"/>
      </c>
      <c r="AF103" s="233"/>
      <c r="AG103" s="215"/>
      <c r="AH103" s="226"/>
      <c r="AI103" s="100"/>
      <c r="AJ103" s="215"/>
      <c r="AK103" s="215"/>
      <c r="AL103" s="217"/>
      <c r="AM103" s="227"/>
      <c r="AO103" s="161"/>
      <c r="AP103" s="268">
        <f>IF(AO103="","",VLOOKUP(AO103,'中・高所在地'!$A$2:$D$270,2,FALSE))</f>
      </c>
      <c r="AQ103" s="269">
        <f>IF(AP103="","",VLOOKUP(AO103,'中・高所在地'!$A$2:$D$270,3,FALSE))</f>
      </c>
      <c r="AR103" s="268">
        <f>IF(AQ103="","",VLOOKUP(AO103,'中・高所在地'!$A$2:$D$270,4,FALSE))</f>
      </c>
      <c r="AS103" s="245"/>
      <c r="AT103" s="165"/>
    </row>
    <row r="104" spans="1:46" s="55" customFormat="1" ht="18.75" customHeight="1">
      <c r="A104" s="58">
        <v>100</v>
      </c>
      <c r="B104" s="162"/>
      <c r="C104" s="163"/>
      <c r="D104" s="163"/>
      <c r="E104" s="215"/>
      <c r="F104" s="216"/>
      <c r="G104" s="217"/>
      <c r="H104" s="218"/>
      <c r="I104" s="163"/>
      <c r="J104" s="217"/>
      <c r="K104" s="219"/>
      <c r="L104" s="220"/>
      <c r="M104" s="221"/>
      <c r="N104" s="222"/>
      <c r="O104" s="166"/>
      <c r="P104" s="223"/>
      <c r="Q104" s="224"/>
      <c r="R104" s="225"/>
      <c r="S104" s="225"/>
      <c r="T104" s="225"/>
      <c r="U104" s="225"/>
      <c r="V104" s="225"/>
      <c r="W104" s="225"/>
      <c r="X104" s="225"/>
      <c r="Y104" s="225"/>
      <c r="Z104" s="225"/>
      <c r="AA104" s="225"/>
      <c r="AB104" s="225"/>
      <c r="AC104" s="231"/>
      <c r="AD104" s="240">
        <f t="shared" si="2"/>
        <v>0</v>
      </c>
      <c r="AE104" s="241">
        <f t="shared" si="3"/>
      </c>
      <c r="AF104" s="233"/>
      <c r="AG104" s="215"/>
      <c r="AH104" s="226"/>
      <c r="AI104" s="100"/>
      <c r="AJ104" s="215"/>
      <c r="AK104" s="215"/>
      <c r="AL104" s="217"/>
      <c r="AM104" s="227"/>
      <c r="AO104" s="161"/>
      <c r="AP104" s="268">
        <f>IF(AO104="","",VLOOKUP(AO104,'中・高所在地'!$A$2:$D$270,2,FALSE))</f>
      </c>
      <c r="AQ104" s="269">
        <f>IF(AP104="","",VLOOKUP(AO104,'中・高所在地'!$A$2:$D$270,3,FALSE))</f>
      </c>
      <c r="AR104" s="268">
        <f>IF(AQ104="","",VLOOKUP(AO104,'中・高所在地'!$A$2:$D$270,4,FALSE))</f>
      </c>
      <c r="AS104" s="245"/>
      <c r="AT104" s="165"/>
    </row>
    <row r="105" spans="1:46" s="55" customFormat="1" ht="18.75" customHeight="1">
      <c r="A105" s="58">
        <v>101</v>
      </c>
      <c r="B105" s="162"/>
      <c r="C105" s="163"/>
      <c r="D105" s="163"/>
      <c r="E105" s="215"/>
      <c r="F105" s="216"/>
      <c r="G105" s="217"/>
      <c r="H105" s="218"/>
      <c r="I105" s="163"/>
      <c r="J105" s="217"/>
      <c r="K105" s="219"/>
      <c r="L105" s="220"/>
      <c r="M105" s="221"/>
      <c r="N105" s="222"/>
      <c r="O105" s="166"/>
      <c r="P105" s="223"/>
      <c r="Q105" s="224"/>
      <c r="R105" s="225"/>
      <c r="S105" s="225"/>
      <c r="T105" s="225"/>
      <c r="U105" s="225"/>
      <c r="V105" s="225"/>
      <c r="W105" s="225"/>
      <c r="X105" s="225"/>
      <c r="Y105" s="225"/>
      <c r="Z105" s="225"/>
      <c r="AA105" s="225"/>
      <c r="AB105" s="225"/>
      <c r="AC105" s="231"/>
      <c r="AD105" s="240">
        <f t="shared" si="2"/>
        <v>0</v>
      </c>
      <c r="AE105" s="241">
        <f t="shared" si="3"/>
      </c>
      <c r="AF105" s="233"/>
      <c r="AG105" s="215"/>
      <c r="AH105" s="226"/>
      <c r="AI105" s="100"/>
      <c r="AJ105" s="215"/>
      <c r="AK105" s="215"/>
      <c r="AL105" s="217"/>
      <c r="AM105" s="227"/>
      <c r="AO105" s="161"/>
      <c r="AP105" s="268">
        <f>IF(AO105="","",VLOOKUP(AO105,'中・高所在地'!$A$2:$D$270,2,FALSE))</f>
      </c>
      <c r="AQ105" s="269">
        <f>IF(AP105="","",VLOOKUP(AO105,'中・高所在地'!$A$2:$D$270,3,FALSE))</f>
      </c>
      <c r="AR105" s="268">
        <f>IF(AQ105="","",VLOOKUP(AO105,'中・高所在地'!$A$2:$D$270,4,FALSE))</f>
      </c>
      <c r="AS105" s="245"/>
      <c r="AT105" s="165"/>
    </row>
    <row r="106" spans="1:46" s="55" customFormat="1" ht="18.75" customHeight="1">
      <c r="A106" s="58">
        <v>102</v>
      </c>
      <c r="B106" s="162"/>
      <c r="C106" s="163"/>
      <c r="D106" s="163"/>
      <c r="E106" s="215"/>
      <c r="F106" s="216"/>
      <c r="G106" s="217"/>
      <c r="H106" s="218"/>
      <c r="I106" s="163"/>
      <c r="J106" s="217"/>
      <c r="K106" s="219"/>
      <c r="L106" s="220"/>
      <c r="M106" s="221"/>
      <c r="N106" s="222"/>
      <c r="O106" s="166"/>
      <c r="P106" s="223"/>
      <c r="Q106" s="224"/>
      <c r="R106" s="225"/>
      <c r="S106" s="225"/>
      <c r="T106" s="225"/>
      <c r="U106" s="225"/>
      <c r="V106" s="225"/>
      <c r="W106" s="225"/>
      <c r="X106" s="225"/>
      <c r="Y106" s="225"/>
      <c r="Z106" s="225"/>
      <c r="AA106" s="225"/>
      <c r="AB106" s="225"/>
      <c r="AC106" s="231"/>
      <c r="AD106" s="240">
        <f t="shared" si="2"/>
        <v>0</v>
      </c>
      <c r="AE106" s="241">
        <f t="shared" si="3"/>
      </c>
      <c r="AF106" s="233"/>
      <c r="AG106" s="215"/>
      <c r="AH106" s="226"/>
      <c r="AI106" s="100"/>
      <c r="AJ106" s="215"/>
      <c r="AK106" s="215"/>
      <c r="AL106" s="217"/>
      <c r="AM106" s="227"/>
      <c r="AO106" s="161"/>
      <c r="AP106" s="268">
        <f>IF(AO106="","",VLOOKUP(AO106,'中・高所在地'!$A$2:$D$270,2,FALSE))</f>
      </c>
      <c r="AQ106" s="269">
        <f>IF(AP106="","",VLOOKUP(AO106,'中・高所在地'!$A$2:$D$270,3,FALSE))</f>
      </c>
      <c r="AR106" s="268">
        <f>IF(AQ106="","",VLOOKUP(AO106,'中・高所在地'!$A$2:$D$270,4,FALSE))</f>
      </c>
      <c r="AS106" s="245"/>
      <c r="AT106" s="165"/>
    </row>
    <row r="107" spans="1:46" s="55" customFormat="1" ht="18.75" customHeight="1">
      <c r="A107" s="58">
        <v>103</v>
      </c>
      <c r="B107" s="162"/>
      <c r="C107" s="163"/>
      <c r="D107" s="163"/>
      <c r="E107" s="215"/>
      <c r="F107" s="216"/>
      <c r="G107" s="217"/>
      <c r="H107" s="218"/>
      <c r="I107" s="163"/>
      <c r="J107" s="217"/>
      <c r="K107" s="219"/>
      <c r="L107" s="220"/>
      <c r="M107" s="221"/>
      <c r="N107" s="222"/>
      <c r="O107" s="166"/>
      <c r="P107" s="223"/>
      <c r="Q107" s="224"/>
      <c r="R107" s="225"/>
      <c r="S107" s="225"/>
      <c r="T107" s="225"/>
      <c r="U107" s="225"/>
      <c r="V107" s="225"/>
      <c r="W107" s="225"/>
      <c r="X107" s="225"/>
      <c r="Y107" s="225"/>
      <c r="Z107" s="225"/>
      <c r="AA107" s="225"/>
      <c r="AB107" s="225"/>
      <c r="AC107" s="231"/>
      <c r="AD107" s="240">
        <f t="shared" si="2"/>
        <v>0</v>
      </c>
      <c r="AE107" s="241">
        <f t="shared" si="3"/>
      </c>
      <c r="AF107" s="233"/>
      <c r="AG107" s="215"/>
      <c r="AH107" s="226"/>
      <c r="AI107" s="100"/>
      <c r="AJ107" s="215"/>
      <c r="AK107" s="215"/>
      <c r="AL107" s="217"/>
      <c r="AM107" s="227"/>
      <c r="AO107" s="161"/>
      <c r="AP107" s="268">
        <f>IF(AO107="","",VLOOKUP(AO107,'中・高所在地'!$A$2:$D$270,2,FALSE))</f>
      </c>
      <c r="AQ107" s="269">
        <f>IF(AP107="","",VLOOKUP(AO107,'中・高所在地'!$A$2:$D$270,3,FALSE))</f>
      </c>
      <c r="AR107" s="268">
        <f>IF(AQ107="","",VLOOKUP(AO107,'中・高所在地'!$A$2:$D$270,4,FALSE))</f>
      </c>
      <c r="AS107" s="245"/>
      <c r="AT107" s="165"/>
    </row>
    <row r="108" spans="1:46" s="55" customFormat="1" ht="18.75" customHeight="1">
      <c r="A108" s="58">
        <v>104</v>
      </c>
      <c r="B108" s="162"/>
      <c r="C108" s="163"/>
      <c r="D108" s="163"/>
      <c r="E108" s="215"/>
      <c r="F108" s="216"/>
      <c r="G108" s="217"/>
      <c r="H108" s="218"/>
      <c r="I108" s="163"/>
      <c r="J108" s="217"/>
      <c r="K108" s="219"/>
      <c r="L108" s="220"/>
      <c r="M108" s="221"/>
      <c r="N108" s="222"/>
      <c r="O108" s="166"/>
      <c r="P108" s="223"/>
      <c r="Q108" s="224"/>
      <c r="R108" s="225"/>
      <c r="S108" s="225"/>
      <c r="T108" s="225"/>
      <c r="U108" s="225"/>
      <c r="V108" s="225"/>
      <c r="W108" s="225"/>
      <c r="X108" s="225"/>
      <c r="Y108" s="225"/>
      <c r="Z108" s="225"/>
      <c r="AA108" s="225"/>
      <c r="AB108" s="225"/>
      <c r="AC108" s="231"/>
      <c r="AD108" s="240">
        <f t="shared" si="2"/>
        <v>0</v>
      </c>
      <c r="AE108" s="241">
        <f t="shared" si="3"/>
      </c>
      <c r="AF108" s="233"/>
      <c r="AG108" s="215"/>
      <c r="AH108" s="226"/>
      <c r="AI108" s="100"/>
      <c r="AJ108" s="215"/>
      <c r="AK108" s="215"/>
      <c r="AL108" s="217"/>
      <c r="AM108" s="227"/>
      <c r="AO108" s="161"/>
      <c r="AP108" s="268">
        <f>IF(AO108="","",VLOOKUP(AO108,'中・高所在地'!$A$2:$D$270,2,FALSE))</f>
      </c>
      <c r="AQ108" s="269">
        <f>IF(AP108="","",VLOOKUP(AO108,'中・高所在地'!$A$2:$D$270,3,FALSE))</f>
      </c>
      <c r="AR108" s="268">
        <f>IF(AQ108="","",VLOOKUP(AO108,'中・高所在地'!$A$2:$D$270,4,FALSE))</f>
      </c>
      <c r="AS108" s="245"/>
      <c r="AT108" s="165"/>
    </row>
    <row r="109" spans="1:46" s="55" customFormat="1" ht="18.75" customHeight="1">
      <c r="A109" s="58">
        <v>105</v>
      </c>
      <c r="B109" s="162"/>
      <c r="C109" s="163"/>
      <c r="D109" s="163"/>
      <c r="E109" s="215"/>
      <c r="F109" s="216"/>
      <c r="G109" s="217"/>
      <c r="H109" s="218"/>
      <c r="I109" s="163"/>
      <c r="J109" s="217"/>
      <c r="K109" s="219"/>
      <c r="L109" s="220"/>
      <c r="M109" s="221"/>
      <c r="N109" s="222"/>
      <c r="O109" s="166"/>
      <c r="P109" s="223"/>
      <c r="Q109" s="224"/>
      <c r="R109" s="225"/>
      <c r="S109" s="225"/>
      <c r="T109" s="225"/>
      <c r="U109" s="225"/>
      <c r="V109" s="225"/>
      <c r="W109" s="225"/>
      <c r="X109" s="225"/>
      <c r="Y109" s="225"/>
      <c r="Z109" s="225"/>
      <c r="AA109" s="225"/>
      <c r="AB109" s="225"/>
      <c r="AC109" s="231"/>
      <c r="AD109" s="240">
        <f t="shared" si="2"/>
        <v>0</v>
      </c>
      <c r="AE109" s="241">
        <f t="shared" si="3"/>
      </c>
      <c r="AF109" s="233"/>
      <c r="AG109" s="215"/>
      <c r="AH109" s="226"/>
      <c r="AI109" s="100"/>
      <c r="AJ109" s="215"/>
      <c r="AK109" s="215"/>
      <c r="AL109" s="217"/>
      <c r="AM109" s="227"/>
      <c r="AO109" s="161"/>
      <c r="AP109" s="268">
        <f>IF(AO109="","",VLOOKUP(AO109,'中・高所在地'!$A$2:$D$270,2,FALSE))</f>
      </c>
      <c r="AQ109" s="269">
        <f>IF(AP109="","",VLOOKUP(AO109,'中・高所在地'!$A$2:$D$270,3,FALSE))</f>
      </c>
      <c r="AR109" s="268">
        <f>IF(AQ109="","",VLOOKUP(AO109,'中・高所在地'!$A$2:$D$270,4,FALSE))</f>
      </c>
      <c r="AS109" s="245"/>
      <c r="AT109" s="165"/>
    </row>
    <row r="110" spans="1:46" s="55" customFormat="1" ht="18.75" customHeight="1">
      <c r="A110" s="58">
        <v>106</v>
      </c>
      <c r="B110" s="162"/>
      <c r="C110" s="163"/>
      <c r="D110" s="163"/>
      <c r="E110" s="215"/>
      <c r="F110" s="216"/>
      <c r="G110" s="217"/>
      <c r="H110" s="218"/>
      <c r="I110" s="163"/>
      <c r="J110" s="217"/>
      <c r="K110" s="219"/>
      <c r="L110" s="220"/>
      <c r="M110" s="221"/>
      <c r="N110" s="222"/>
      <c r="O110" s="166"/>
      <c r="P110" s="223"/>
      <c r="Q110" s="224"/>
      <c r="R110" s="225"/>
      <c r="S110" s="225"/>
      <c r="T110" s="225"/>
      <c r="U110" s="225"/>
      <c r="V110" s="225"/>
      <c r="W110" s="225"/>
      <c r="X110" s="225"/>
      <c r="Y110" s="225"/>
      <c r="Z110" s="225"/>
      <c r="AA110" s="225"/>
      <c r="AB110" s="225"/>
      <c r="AC110" s="231"/>
      <c r="AD110" s="240">
        <f t="shared" si="2"/>
        <v>0</v>
      </c>
      <c r="AE110" s="241">
        <f t="shared" si="3"/>
      </c>
      <c r="AF110" s="233"/>
      <c r="AG110" s="215"/>
      <c r="AH110" s="226"/>
      <c r="AI110" s="100"/>
      <c r="AJ110" s="215"/>
      <c r="AK110" s="215"/>
      <c r="AL110" s="217"/>
      <c r="AM110" s="227"/>
      <c r="AO110" s="161"/>
      <c r="AP110" s="268">
        <f>IF(AO110="","",VLOOKUP(AO110,'中・高所在地'!$A$2:$D$270,2,FALSE))</f>
      </c>
      <c r="AQ110" s="269">
        <f>IF(AP110="","",VLOOKUP(AO110,'中・高所在地'!$A$2:$D$270,3,FALSE))</f>
      </c>
      <c r="AR110" s="268">
        <f>IF(AQ110="","",VLOOKUP(AO110,'中・高所在地'!$A$2:$D$270,4,FALSE))</f>
      </c>
      <c r="AS110" s="245"/>
      <c r="AT110" s="165"/>
    </row>
    <row r="111" spans="1:46" s="55" customFormat="1" ht="18.75" customHeight="1">
      <c r="A111" s="58">
        <v>107</v>
      </c>
      <c r="B111" s="162"/>
      <c r="C111" s="163"/>
      <c r="D111" s="163"/>
      <c r="E111" s="215"/>
      <c r="F111" s="216"/>
      <c r="G111" s="217"/>
      <c r="H111" s="218"/>
      <c r="I111" s="163"/>
      <c r="J111" s="217"/>
      <c r="K111" s="219"/>
      <c r="L111" s="220"/>
      <c r="M111" s="221"/>
      <c r="N111" s="222"/>
      <c r="O111" s="166"/>
      <c r="P111" s="223"/>
      <c r="Q111" s="224"/>
      <c r="R111" s="225"/>
      <c r="S111" s="225"/>
      <c r="T111" s="225"/>
      <c r="U111" s="225"/>
      <c r="V111" s="225"/>
      <c r="W111" s="225"/>
      <c r="X111" s="225"/>
      <c r="Y111" s="225"/>
      <c r="Z111" s="225"/>
      <c r="AA111" s="225"/>
      <c r="AB111" s="225"/>
      <c r="AC111" s="231"/>
      <c r="AD111" s="240">
        <f t="shared" si="2"/>
        <v>0</v>
      </c>
      <c r="AE111" s="241">
        <f t="shared" si="3"/>
      </c>
      <c r="AF111" s="233"/>
      <c r="AG111" s="215"/>
      <c r="AH111" s="226"/>
      <c r="AI111" s="100"/>
      <c r="AJ111" s="215"/>
      <c r="AK111" s="215"/>
      <c r="AL111" s="217"/>
      <c r="AM111" s="227"/>
      <c r="AO111" s="161"/>
      <c r="AP111" s="268">
        <f>IF(AO111="","",VLOOKUP(AO111,'中・高所在地'!$A$2:$D$270,2,FALSE))</f>
      </c>
      <c r="AQ111" s="269">
        <f>IF(AP111="","",VLOOKUP(AO111,'中・高所在地'!$A$2:$D$270,3,FALSE))</f>
      </c>
      <c r="AR111" s="268">
        <f>IF(AQ111="","",VLOOKUP(AO111,'中・高所在地'!$A$2:$D$270,4,FALSE))</f>
      </c>
      <c r="AS111" s="245"/>
      <c r="AT111" s="165"/>
    </row>
    <row r="112" spans="1:46" s="55" customFormat="1" ht="18.75" customHeight="1">
      <c r="A112" s="58">
        <v>108</v>
      </c>
      <c r="B112" s="162"/>
      <c r="C112" s="163"/>
      <c r="D112" s="163"/>
      <c r="E112" s="215"/>
      <c r="F112" s="216"/>
      <c r="G112" s="217"/>
      <c r="H112" s="218"/>
      <c r="I112" s="163"/>
      <c r="J112" s="217"/>
      <c r="K112" s="219"/>
      <c r="L112" s="220"/>
      <c r="M112" s="221"/>
      <c r="N112" s="222"/>
      <c r="O112" s="166"/>
      <c r="P112" s="223"/>
      <c r="Q112" s="224"/>
      <c r="R112" s="225"/>
      <c r="S112" s="225"/>
      <c r="T112" s="225"/>
      <c r="U112" s="225"/>
      <c r="V112" s="225"/>
      <c r="W112" s="225"/>
      <c r="X112" s="225"/>
      <c r="Y112" s="225"/>
      <c r="Z112" s="225"/>
      <c r="AA112" s="225"/>
      <c r="AB112" s="225"/>
      <c r="AC112" s="231"/>
      <c r="AD112" s="240">
        <f t="shared" si="2"/>
        <v>0</v>
      </c>
      <c r="AE112" s="241">
        <f t="shared" si="3"/>
      </c>
      <c r="AF112" s="233"/>
      <c r="AG112" s="215"/>
      <c r="AH112" s="226"/>
      <c r="AI112" s="100"/>
      <c r="AJ112" s="215"/>
      <c r="AK112" s="215"/>
      <c r="AL112" s="217"/>
      <c r="AM112" s="227"/>
      <c r="AO112" s="161"/>
      <c r="AP112" s="268">
        <f>IF(AO112="","",VLOOKUP(AO112,'中・高所在地'!$A$2:$D$270,2,FALSE))</f>
      </c>
      <c r="AQ112" s="269">
        <f>IF(AP112="","",VLOOKUP(AO112,'中・高所在地'!$A$2:$D$270,3,FALSE))</f>
      </c>
      <c r="AR112" s="268">
        <f>IF(AQ112="","",VLOOKUP(AO112,'中・高所在地'!$A$2:$D$270,4,FALSE))</f>
      </c>
      <c r="AS112" s="245"/>
      <c r="AT112" s="165"/>
    </row>
    <row r="113" spans="1:46" s="55" customFormat="1" ht="18.75" customHeight="1">
      <c r="A113" s="58">
        <v>109</v>
      </c>
      <c r="B113" s="162"/>
      <c r="C113" s="163"/>
      <c r="D113" s="163"/>
      <c r="E113" s="215"/>
      <c r="F113" s="216"/>
      <c r="G113" s="217"/>
      <c r="H113" s="218"/>
      <c r="I113" s="163"/>
      <c r="J113" s="217"/>
      <c r="K113" s="219"/>
      <c r="L113" s="220"/>
      <c r="M113" s="221"/>
      <c r="N113" s="222"/>
      <c r="O113" s="166"/>
      <c r="P113" s="223"/>
      <c r="Q113" s="224"/>
      <c r="R113" s="225"/>
      <c r="S113" s="225"/>
      <c r="T113" s="225"/>
      <c r="U113" s="225"/>
      <c r="V113" s="225"/>
      <c r="W113" s="225"/>
      <c r="X113" s="225"/>
      <c r="Y113" s="225"/>
      <c r="Z113" s="225"/>
      <c r="AA113" s="225"/>
      <c r="AB113" s="225"/>
      <c r="AC113" s="231"/>
      <c r="AD113" s="240">
        <f t="shared" si="2"/>
        <v>0</v>
      </c>
      <c r="AE113" s="241">
        <f t="shared" si="3"/>
      </c>
      <c r="AF113" s="233"/>
      <c r="AG113" s="215"/>
      <c r="AH113" s="226"/>
      <c r="AI113" s="100"/>
      <c r="AJ113" s="215"/>
      <c r="AK113" s="215"/>
      <c r="AL113" s="217"/>
      <c r="AM113" s="227"/>
      <c r="AO113" s="161"/>
      <c r="AP113" s="268">
        <f>IF(AO113="","",VLOOKUP(AO113,'中・高所在地'!$A$2:$D$270,2,FALSE))</f>
      </c>
      <c r="AQ113" s="269">
        <f>IF(AP113="","",VLOOKUP(AO113,'中・高所在地'!$A$2:$D$270,3,FALSE))</f>
      </c>
      <c r="AR113" s="268">
        <f>IF(AQ113="","",VLOOKUP(AO113,'中・高所在地'!$A$2:$D$270,4,FALSE))</f>
      </c>
      <c r="AS113" s="245"/>
      <c r="AT113" s="165"/>
    </row>
    <row r="114" spans="1:46" s="55" customFormat="1" ht="18.75" customHeight="1">
      <c r="A114" s="58">
        <v>110</v>
      </c>
      <c r="B114" s="162"/>
      <c r="C114" s="163"/>
      <c r="D114" s="163"/>
      <c r="E114" s="215"/>
      <c r="F114" s="216"/>
      <c r="G114" s="217"/>
      <c r="H114" s="218"/>
      <c r="I114" s="163"/>
      <c r="J114" s="217"/>
      <c r="K114" s="219"/>
      <c r="L114" s="220"/>
      <c r="M114" s="221"/>
      <c r="N114" s="222"/>
      <c r="O114" s="166"/>
      <c r="P114" s="223"/>
      <c r="Q114" s="224"/>
      <c r="R114" s="225"/>
      <c r="S114" s="225"/>
      <c r="T114" s="225"/>
      <c r="U114" s="225"/>
      <c r="V114" s="225"/>
      <c r="W114" s="225"/>
      <c r="X114" s="225"/>
      <c r="Y114" s="225"/>
      <c r="Z114" s="225"/>
      <c r="AA114" s="225"/>
      <c r="AB114" s="225"/>
      <c r="AC114" s="231"/>
      <c r="AD114" s="240">
        <f t="shared" si="2"/>
        <v>0</v>
      </c>
      <c r="AE114" s="241">
        <f t="shared" si="3"/>
      </c>
      <c r="AF114" s="233"/>
      <c r="AG114" s="215"/>
      <c r="AH114" s="226"/>
      <c r="AI114" s="100"/>
      <c r="AJ114" s="215"/>
      <c r="AK114" s="215"/>
      <c r="AL114" s="217"/>
      <c r="AM114" s="227"/>
      <c r="AO114" s="161"/>
      <c r="AP114" s="268">
        <f>IF(AO114="","",VLOOKUP(AO114,'中・高所在地'!$A$2:$D$270,2,FALSE))</f>
      </c>
      <c r="AQ114" s="269">
        <f>IF(AP114="","",VLOOKUP(AO114,'中・高所在地'!$A$2:$D$270,3,FALSE))</f>
      </c>
      <c r="AR114" s="268">
        <f>IF(AQ114="","",VLOOKUP(AO114,'中・高所在地'!$A$2:$D$270,4,FALSE))</f>
      </c>
      <c r="AS114" s="245"/>
      <c r="AT114" s="165"/>
    </row>
    <row r="115" spans="1:46" s="55" customFormat="1" ht="18.75" customHeight="1">
      <c r="A115" s="58">
        <v>111</v>
      </c>
      <c r="B115" s="162"/>
      <c r="C115" s="163"/>
      <c r="D115" s="163"/>
      <c r="E115" s="215"/>
      <c r="F115" s="216"/>
      <c r="G115" s="217"/>
      <c r="H115" s="218"/>
      <c r="I115" s="163"/>
      <c r="J115" s="217"/>
      <c r="K115" s="219"/>
      <c r="L115" s="220"/>
      <c r="M115" s="221"/>
      <c r="N115" s="222"/>
      <c r="O115" s="166"/>
      <c r="P115" s="223"/>
      <c r="Q115" s="224"/>
      <c r="R115" s="225"/>
      <c r="S115" s="225"/>
      <c r="T115" s="225"/>
      <c r="U115" s="225"/>
      <c r="V115" s="225"/>
      <c r="W115" s="225"/>
      <c r="X115" s="225"/>
      <c r="Y115" s="225"/>
      <c r="Z115" s="225"/>
      <c r="AA115" s="225"/>
      <c r="AB115" s="225"/>
      <c r="AC115" s="231"/>
      <c r="AD115" s="240">
        <f t="shared" si="2"/>
        <v>0</v>
      </c>
      <c r="AE115" s="241">
        <f t="shared" si="3"/>
      </c>
      <c r="AF115" s="233"/>
      <c r="AG115" s="215"/>
      <c r="AH115" s="226"/>
      <c r="AI115" s="100"/>
      <c r="AJ115" s="215"/>
      <c r="AK115" s="215"/>
      <c r="AL115" s="217"/>
      <c r="AM115" s="227"/>
      <c r="AO115" s="161"/>
      <c r="AP115" s="268">
        <f>IF(AO115="","",VLOOKUP(AO115,'中・高所在地'!$A$2:$D$270,2,FALSE))</f>
      </c>
      <c r="AQ115" s="269">
        <f>IF(AP115="","",VLOOKUP(AO115,'中・高所在地'!$A$2:$D$270,3,FALSE))</f>
      </c>
      <c r="AR115" s="268">
        <f>IF(AQ115="","",VLOOKUP(AO115,'中・高所在地'!$A$2:$D$270,4,FALSE))</f>
      </c>
      <c r="AS115" s="245"/>
      <c r="AT115" s="165"/>
    </row>
    <row r="116" spans="1:46" s="55" customFormat="1" ht="18.75" customHeight="1">
      <c r="A116" s="58">
        <v>112</v>
      </c>
      <c r="B116" s="162"/>
      <c r="C116" s="163"/>
      <c r="D116" s="163"/>
      <c r="E116" s="215"/>
      <c r="F116" s="216"/>
      <c r="G116" s="217"/>
      <c r="H116" s="218"/>
      <c r="I116" s="163"/>
      <c r="J116" s="217"/>
      <c r="K116" s="219"/>
      <c r="L116" s="220"/>
      <c r="M116" s="221"/>
      <c r="N116" s="222"/>
      <c r="O116" s="166"/>
      <c r="P116" s="223"/>
      <c r="Q116" s="224"/>
      <c r="R116" s="225"/>
      <c r="S116" s="225"/>
      <c r="T116" s="225"/>
      <c r="U116" s="225"/>
      <c r="V116" s="225"/>
      <c r="W116" s="225"/>
      <c r="X116" s="225"/>
      <c r="Y116" s="225"/>
      <c r="Z116" s="225"/>
      <c r="AA116" s="225"/>
      <c r="AB116" s="225"/>
      <c r="AC116" s="231"/>
      <c r="AD116" s="240">
        <f t="shared" si="2"/>
        <v>0</v>
      </c>
      <c r="AE116" s="241">
        <f t="shared" si="3"/>
      </c>
      <c r="AF116" s="233"/>
      <c r="AG116" s="215"/>
      <c r="AH116" s="226"/>
      <c r="AI116" s="100"/>
      <c r="AJ116" s="215"/>
      <c r="AK116" s="215"/>
      <c r="AL116" s="217"/>
      <c r="AM116" s="227"/>
      <c r="AO116" s="161"/>
      <c r="AP116" s="268">
        <f>IF(AO116="","",VLOOKUP(AO116,'中・高所在地'!$A$2:$D$270,2,FALSE))</f>
      </c>
      <c r="AQ116" s="269">
        <f>IF(AP116="","",VLOOKUP(AO116,'中・高所在地'!$A$2:$D$270,3,FALSE))</f>
      </c>
      <c r="AR116" s="268">
        <f>IF(AQ116="","",VLOOKUP(AO116,'中・高所在地'!$A$2:$D$270,4,FALSE))</f>
      </c>
      <c r="AS116" s="245"/>
      <c r="AT116" s="165"/>
    </row>
    <row r="117" spans="1:46" s="55" customFormat="1" ht="18.75" customHeight="1">
      <c r="A117" s="58">
        <v>113</v>
      </c>
      <c r="B117" s="162"/>
      <c r="C117" s="163"/>
      <c r="D117" s="163"/>
      <c r="E117" s="215"/>
      <c r="F117" s="216"/>
      <c r="G117" s="217"/>
      <c r="H117" s="218"/>
      <c r="I117" s="163"/>
      <c r="J117" s="217"/>
      <c r="K117" s="219"/>
      <c r="L117" s="220"/>
      <c r="M117" s="221"/>
      <c r="N117" s="222"/>
      <c r="O117" s="166"/>
      <c r="P117" s="223"/>
      <c r="Q117" s="224"/>
      <c r="R117" s="225"/>
      <c r="S117" s="225"/>
      <c r="T117" s="225"/>
      <c r="U117" s="225"/>
      <c r="V117" s="225"/>
      <c r="W117" s="225"/>
      <c r="X117" s="225"/>
      <c r="Y117" s="225"/>
      <c r="Z117" s="225"/>
      <c r="AA117" s="225"/>
      <c r="AB117" s="225"/>
      <c r="AC117" s="231"/>
      <c r="AD117" s="240">
        <f t="shared" si="2"/>
        <v>0</v>
      </c>
      <c r="AE117" s="241">
        <f t="shared" si="3"/>
      </c>
      <c r="AF117" s="233"/>
      <c r="AG117" s="215"/>
      <c r="AH117" s="226"/>
      <c r="AI117" s="100"/>
      <c r="AJ117" s="215"/>
      <c r="AK117" s="215"/>
      <c r="AL117" s="217"/>
      <c r="AM117" s="227"/>
      <c r="AO117" s="161"/>
      <c r="AP117" s="268">
        <f>IF(AO117="","",VLOOKUP(AO117,'中・高所在地'!$A$2:$D$270,2,FALSE))</f>
      </c>
      <c r="AQ117" s="269">
        <f>IF(AP117="","",VLOOKUP(AO117,'中・高所在地'!$A$2:$D$270,3,FALSE))</f>
      </c>
      <c r="AR117" s="268">
        <f>IF(AQ117="","",VLOOKUP(AO117,'中・高所在地'!$A$2:$D$270,4,FALSE))</f>
      </c>
      <c r="AS117" s="245"/>
      <c r="AT117" s="165"/>
    </row>
    <row r="118" spans="1:46" s="55" customFormat="1" ht="18.75" customHeight="1">
      <c r="A118" s="58">
        <v>114</v>
      </c>
      <c r="B118" s="162"/>
      <c r="C118" s="163"/>
      <c r="D118" s="163"/>
      <c r="E118" s="215"/>
      <c r="F118" s="216"/>
      <c r="G118" s="217"/>
      <c r="H118" s="218"/>
      <c r="I118" s="163"/>
      <c r="J118" s="217"/>
      <c r="K118" s="219"/>
      <c r="L118" s="220"/>
      <c r="M118" s="221"/>
      <c r="N118" s="222"/>
      <c r="O118" s="166"/>
      <c r="P118" s="223"/>
      <c r="Q118" s="224"/>
      <c r="R118" s="225"/>
      <c r="S118" s="225"/>
      <c r="T118" s="225"/>
      <c r="U118" s="225"/>
      <c r="V118" s="225"/>
      <c r="W118" s="225"/>
      <c r="X118" s="225"/>
      <c r="Y118" s="225"/>
      <c r="Z118" s="225"/>
      <c r="AA118" s="225"/>
      <c r="AB118" s="225"/>
      <c r="AC118" s="231"/>
      <c r="AD118" s="240">
        <f t="shared" si="2"/>
        <v>0</v>
      </c>
      <c r="AE118" s="241">
        <f t="shared" si="3"/>
      </c>
      <c r="AF118" s="233"/>
      <c r="AG118" s="215"/>
      <c r="AH118" s="226"/>
      <c r="AI118" s="100"/>
      <c r="AJ118" s="215"/>
      <c r="AK118" s="215"/>
      <c r="AL118" s="217"/>
      <c r="AM118" s="227"/>
      <c r="AO118" s="161"/>
      <c r="AP118" s="268">
        <f>IF(AO118="","",VLOOKUP(AO118,'中・高所在地'!$A$2:$D$270,2,FALSE))</f>
      </c>
      <c r="AQ118" s="269">
        <f>IF(AP118="","",VLOOKUP(AO118,'中・高所在地'!$A$2:$D$270,3,FALSE))</f>
      </c>
      <c r="AR118" s="268">
        <f>IF(AQ118="","",VLOOKUP(AO118,'中・高所在地'!$A$2:$D$270,4,FALSE))</f>
      </c>
      <c r="AS118" s="245"/>
      <c r="AT118" s="165"/>
    </row>
    <row r="119" spans="1:46" s="55" customFormat="1" ht="18.75" customHeight="1">
      <c r="A119" s="58">
        <v>115</v>
      </c>
      <c r="B119" s="162"/>
      <c r="C119" s="163"/>
      <c r="D119" s="163"/>
      <c r="E119" s="215"/>
      <c r="F119" s="216"/>
      <c r="G119" s="217"/>
      <c r="H119" s="218"/>
      <c r="I119" s="163"/>
      <c r="J119" s="217"/>
      <c r="K119" s="219"/>
      <c r="L119" s="220"/>
      <c r="M119" s="221"/>
      <c r="N119" s="222"/>
      <c r="O119" s="166"/>
      <c r="P119" s="223"/>
      <c r="Q119" s="224"/>
      <c r="R119" s="225"/>
      <c r="S119" s="225"/>
      <c r="T119" s="225"/>
      <c r="U119" s="225"/>
      <c r="V119" s="225"/>
      <c r="W119" s="225"/>
      <c r="X119" s="225"/>
      <c r="Y119" s="225"/>
      <c r="Z119" s="225"/>
      <c r="AA119" s="225"/>
      <c r="AB119" s="225"/>
      <c r="AC119" s="231"/>
      <c r="AD119" s="240">
        <f t="shared" si="2"/>
        <v>0</v>
      </c>
      <c r="AE119" s="241">
        <f t="shared" si="3"/>
      </c>
      <c r="AF119" s="233"/>
      <c r="AG119" s="215"/>
      <c r="AH119" s="226"/>
      <c r="AI119" s="100"/>
      <c r="AJ119" s="215"/>
      <c r="AK119" s="215"/>
      <c r="AL119" s="217"/>
      <c r="AM119" s="227"/>
      <c r="AO119" s="161"/>
      <c r="AP119" s="268">
        <f>IF(AO119="","",VLOOKUP(AO119,'中・高所在地'!$A$2:$D$270,2,FALSE))</f>
      </c>
      <c r="AQ119" s="269">
        <f>IF(AP119="","",VLOOKUP(AO119,'中・高所在地'!$A$2:$D$270,3,FALSE))</f>
      </c>
      <c r="AR119" s="268">
        <f>IF(AQ119="","",VLOOKUP(AO119,'中・高所在地'!$A$2:$D$270,4,FALSE))</f>
      </c>
      <c r="AS119" s="245"/>
      <c r="AT119" s="165"/>
    </row>
    <row r="120" spans="1:46" s="55" customFormat="1" ht="18.75" customHeight="1">
      <c r="A120" s="58">
        <v>116</v>
      </c>
      <c r="B120" s="162"/>
      <c r="C120" s="163"/>
      <c r="D120" s="163"/>
      <c r="E120" s="215"/>
      <c r="F120" s="216"/>
      <c r="G120" s="217"/>
      <c r="H120" s="218"/>
      <c r="I120" s="163"/>
      <c r="J120" s="217"/>
      <c r="K120" s="219"/>
      <c r="L120" s="220"/>
      <c r="M120" s="221"/>
      <c r="N120" s="222"/>
      <c r="O120" s="166"/>
      <c r="P120" s="223"/>
      <c r="Q120" s="224"/>
      <c r="R120" s="225"/>
      <c r="S120" s="225"/>
      <c r="T120" s="225"/>
      <c r="U120" s="225"/>
      <c r="V120" s="225"/>
      <c r="W120" s="225"/>
      <c r="X120" s="225"/>
      <c r="Y120" s="225"/>
      <c r="Z120" s="225"/>
      <c r="AA120" s="225"/>
      <c r="AB120" s="225"/>
      <c r="AC120" s="231"/>
      <c r="AD120" s="240">
        <f t="shared" si="2"/>
        <v>0</v>
      </c>
      <c r="AE120" s="241">
        <f t="shared" si="3"/>
      </c>
      <c r="AF120" s="233"/>
      <c r="AG120" s="215"/>
      <c r="AH120" s="226"/>
      <c r="AI120" s="100"/>
      <c r="AJ120" s="215"/>
      <c r="AK120" s="215"/>
      <c r="AL120" s="217"/>
      <c r="AM120" s="227"/>
      <c r="AO120" s="161"/>
      <c r="AP120" s="268">
        <f>IF(AO120="","",VLOOKUP(AO120,'中・高所在地'!$A$2:$D$270,2,FALSE))</f>
      </c>
      <c r="AQ120" s="269">
        <f>IF(AP120="","",VLOOKUP(AO120,'中・高所在地'!$A$2:$D$270,3,FALSE))</f>
      </c>
      <c r="AR120" s="268">
        <f>IF(AQ120="","",VLOOKUP(AO120,'中・高所在地'!$A$2:$D$270,4,FALSE))</f>
      </c>
      <c r="AS120" s="245"/>
      <c r="AT120" s="165"/>
    </row>
    <row r="121" spans="1:46" s="55" customFormat="1" ht="18.75" customHeight="1">
      <c r="A121" s="58">
        <v>117</v>
      </c>
      <c r="B121" s="162"/>
      <c r="C121" s="163"/>
      <c r="D121" s="163"/>
      <c r="E121" s="215"/>
      <c r="F121" s="216"/>
      <c r="G121" s="217"/>
      <c r="H121" s="218"/>
      <c r="I121" s="163"/>
      <c r="J121" s="217"/>
      <c r="K121" s="219"/>
      <c r="L121" s="220"/>
      <c r="M121" s="221"/>
      <c r="N121" s="222"/>
      <c r="O121" s="166"/>
      <c r="P121" s="223"/>
      <c r="Q121" s="224"/>
      <c r="R121" s="225"/>
      <c r="S121" s="225"/>
      <c r="T121" s="225"/>
      <c r="U121" s="225"/>
      <c r="V121" s="225"/>
      <c r="W121" s="225"/>
      <c r="X121" s="225"/>
      <c r="Y121" s="225"/>
      <c r="Z121" s="225"/>
      <c r="AA121" s="225"/>
      <c r="AB121" s="225"/>
      <c r="AC121" s="231"/>
      <c r="AD121" s="240">
        <f t="shared" si="2"/>
        <v>0</v>
      </c>
      <c r="AE121" s="241">
        <f t="shared" si="3"/>
      </c>
      <c r="AF121" s="233"/>
      <c r="AG121" s="215"/>
      <c r="AH121" s="226"/>
      <c r="AI121" s="100"/>
      <c r="AJ121" s="215"/>
      <c r="AK121" s="215"/>
      <c r="AL121" s="217"/>
      <c r="AM121" s="227"/>
      <c r="AO121" s="161"/>
      <c r="AP121" s="268">
        <f>IF(AO121="","",VLOOKUP(AO121,'中・高所在地'!$A$2:$D$270,2,FALSE))</f>
      </c>
      <c r="AQ121" s="269">
        <f>IF(AP121="","",VLOOKUP(AO121,'中・高所在地'!$A$2:$D$270,3,FALSE))</f>
      </c>
      <c r="AR121" s="268">
        <f>IF(AQ121="","",VLOOKUP(AO121,'中・高所在地'!$A$2:$D$270,4,FALSE))</f>
      </c>
      <c r="AS121" s="245"/>
      <c r="AT121" s="165"/>
    </row>
    <row r="122" spans="1:46" s="55" customFormat="1" ht="18.75" customHeight="1">
      <c r="A122" s="58">
        <v>118</v>
      </c>
      <c r="B122" s="162"/>
      <c r="C122" s="163"/>
      <c r="D122" s="163"/>
      <c r="E122" s="215"/>
      <c r="F122" s="216"/>
      <c r="G122" s="217"/>
      <c r="H122" s="218"/>
      <c r="I122" s="163"/>
      <c r="J122" s="217"/>
      <c r="K122" s="219"/>
      <c r="L122" s="220"/>
      <c r="M122" s="221"/>
      <c r="N122" s="222"/>
      <c r="O122" s="166"/>
      <c r="P122" s="223"/>
      <c r="Q122" s="224"/>
      <c r="R122" s="225"/>
      <c r="S122" s="225"/>
      <c r="T122" s="225"/>
      <c r="U122" s="225"/>
      <c r="V122" s="225"/>
      <c r="W122" s="225"/>
      <c r="X122" s="225"/>
      <c r="Y122" s="225"/>
      <c r="Z122" s="225"/>
      <c r="AA122" s="225"/>
      <c r="AB122" s="225"/>
      <c r="AC122" s="231"/>
      <c r="AD122" s="240">
        <f t="shared" si="2"/>
        <v>0</v>
      </c>
      <c r="AE122" s="241">
        <f t="shared" si="3"/>
      </c>
      <c r="AF122" s="233"/>
      <c r="AG122" s="215"/>
      <c r="AH122" s="226"/>
      <c r="AI122" s="100"/>
      <c r="AJ122" s="215"/>
      <c r="AK122" s="215"/>
      <c r="AL122" s="217"/>
      <c r="AM122" s="227"/>
      <c r="AO122" s="161"/>
      <c r="AP122" s="268">
        <f>IF(AO122="","",VLOOKUP(AO122,'中・高所在地'!$A$2:$D$270,2,FALSE))</f>
      </c>
      <c r="AQ122" s="269">
        <f>IF(AP122="","",VLOOKUP(AO122,'中・高所在地'!$A$2:$D$270,3,FALSE))</f>
      </c>
      <c r="AR122" s="268">
        <f>IF(AQ122="","",VLOOKUP(AO122,'中・高所在地'!$A$2:$D$270,4,FALSE))</f>
      </c>
      <c r="AS122" s="245"/>
      <c r="AT122" s="165"/>
    </row>
    <row r="123" spans="1:46" s="55" customFormat="1" ht="18.75" customHeight="1">
      <c r="A123" s="58">
        <v>119</v>
      </c>
      <c r="B123" s="162"/>
      <c r="C123" s="163"/>
      <c r="D123" s="163"/>
      <c r="E123" s="215"/>
      <c r="F123" s="216"/>
      <c r="G123" s="217"/>
      <c r="H123" s="218"/>
      <c r="I123" s="163"/>
      <c r="J123" s="217"/>
      <c r="K123" s="219"/>
      <c r="L123" s="220"/>
      <c r="M123" s="221"/>
      <c r="N123" s="222"/>
      <c r="O123" s="166"/>
      <c r="P123" s="223"/>
      <c r="Q123" s="224"/>
      <c r="R123" s="225"/>
      <c r="S123" s="225"/>
      <c r="T123" s="225"/>
      <c r="U123" s="225"/>
      <c r="V123" s="225"/>
      <c r="W123" s="225"/>
      <c r="X123" s="225"/>
      <c r="Y123" s="225"/>
      <c r="Z123" s="225"/>
      <c r="AA123" s="225"/>
      <c r="AB123" s="225"/>
      <c r="AC123" s="231"/>
      <c r="AD123" s="240">
        <f t="shared" si="2"/>
        <v>0</v>
      </c>
      <c r="AE123" s="241">
        <f t="shared" si="3"/>
      </c>
      <c r="AF123" s="233"/>
      <c r="AG123" s="215"/>
      <c r="AH123" s="226"/>
      <c r="AI123" s="100"/>
      <c r="AJ123" s="215"/>
      <c r="AK123" s="215"/>
      <c r="AL123" s="217"/>
      <c r="AM123" s="227"/>
      <c r="AO123" s="161"/>
      <c r="AP123" s="268">
        <f>IF(AO123="","",VLOOKUP(AO123,'中・高所在地'!$A$2:$D$270,2,FALSE))</f>
      </c>
      <c r="AQ123" s="269">
        <f>IF(AP123="","",VLOOKUP(AO123,'中・高所在地'!$A$2:$D$270,3,FALSE))</f>
      </c>
      <c r="AR123" s="268">
        <f>IF(AQ123="","",VLOOKUP(AO123,'中・高所在地'!$A$2:$D$270,4,FALSE))</f>
      </c>
      <c r="AS123" s="245"/>
      <c r="AT123" s="165"/>
    </row>
    <row r="124" spans="1:46" s="55" customFormat="1" ht="18.75" customHeight="1">
      <c r="A124" s="58">
        <v>120</v>
      </c>
      <c r="B124" s="162"/>
      <c r="C124" s="163"/>
      <c r="D124" s="163"/>
      <c r="E124" s="215"/>
      <c r="F124" s="216"/>
      <c r="G124" s="217"/>
      <c r="H124" s="218"/>
      <c r="I124" s="163"/>
      <c r="J124" s="217"/>
      <c r="K124" s="219"/>
      <c r="L124" s="220"/>
      <c r="M124" s="221"/>
      <c r="N124" s="222"/>
      <c r="O124" s="166"/>
      <c r="P124" s="223"/>
      <c r="Q124" s="224"/>
      <c r="R124" s="225"/>
      <c r="S124" s="225"/>
      <c r="T124" s="225"/>
      <c r="U124" s="225"/>
      <c r="V124" s="225"/>
      <c r="W124" s="225"/>
      <c r="X124" s="225"/>
      <c r="Y124" s="225"/>
      <c r="Z124" s="225"/>
      <c r="AA124" s="225"/>
      <c r="AB124" s="225"/>
      <c r="AC124" s="231"/>
      <c r="AD124" s="240">
        <f t="shared" si="2"/>
        <v>0</v>
      </c>
      <c r="AE124" s="241">
        <f t="shared" si="3"/>
      </c>
      <c r="AF124" s="233"/>
      <c r="AG124" s="215"/>
      <c r="AH124" s="226"/>
      <c r="AI124" s="100"/>
      <c r="AJ124" s="215"/>
      <c r="AK124" s="215"/>
      <c r="AL124" s="217"/>
      <c r="AM124" s="227"/>
      <c r="AO124" s="161"/>
      <c r="AP124" s="268">
        <f>IF(AO124="","",VLOOKUP(AO124,'中・高所在地'!$A$2:$D$270,2,FALSE))</f>
      </c>
      <c r="AQ124" s="269">
        <f>IF(AP124="","",VLOOKUP(AO124,'中・高所在地'!$A$2:$D$270,3,FALSE))</f>
      </c>
      <c r="AR124" s="268">
        <f>IF(AQ124="","",VLOOKUP(AO124,'中・高所在地'!$A$2:$D$270,4,FALSE))</f>
      </c>
      <c r="AS124" s="245"/>
      <c r="AT124" s="165"/>
    </row>
    <row r="125" spans="1:46" s="55" customFormat="1" ht="18.75" customHeight="1">
      <c r="A125" s="58">
        <v>121</v>
      </c>
      <c r="B125" s="162"/>
      <c r="C125" s="163"/>
      <c r="D125" s="163"/>
      <c r="E125" s="215"/>
      <c r="F125" s="216"/>
      <c r="G125" s="217"/>
      <c r="H125" s="218"/>
      <c r="I125" s="163"/>
      <c r="J125" s="217"/>
      <c r="K125" s="219"/>
      <c r="L125" s="220"/>
      <c r="M125" s="221"/>
      <c r="N125" s="222"/>
      <c r="O125" s="166"/>
      <c r="P125" s="223"/>
      <c r="Q125" s="224"/>
      <c r="R125" s="225"/>
      <c r="S125" s="225"/>
      <c r="T125" s="225"/>
      <c r="U125" s="225"/>
      <c r="V125" s="225"/>
      <c r="W125" s="225"/>
      <c r="X125" s="225"/>
      <c r="Y125" s="225"/>
      <c r="Z125" s="225"/>
      <c r="AA125" s="225"/>
      <c r="AB125" s="225"/>
      <c r="AC125" s="231"/>
      <c r="AD125" s="240">
        <f t="shared" si="2"/>
        <v>0</v>
      </c>
      <c r="AE125" s="241">
        <f t="shared" si="3"/>
      </c>
      <c r="AF125" s="233"/>
      <c r="AG125" s="215"/>
      <c r="AH125" s="226"/>
      <c r="AI125" s="100"/>
      <c r="AJ125" s="215"/>
      <c r="AK125" s="215"/>
      <c r="AL125" s="217"/>
      <c r="AM125" s="227"/>
      <c r="AO125" s="161"/>
      <c r="AP125" s="268">
        <f>IF(AO125="","",VLOOKUP(AO125,'中・高所在地'!$A$2:$D$270,2,FALSE))</f>
      </c>
      <c r="AQ125" s="269">
        <f>IF(AP125="","",VLOOKUP(AO125,'中・高所在地'!$A$2:$D$270,3,FALSE))</f>
      </c>
      <c r="AR125" s="268">
        <f>IF(AQ125="","",VLOOKUP(AO125,'中・高所在地'!$A$2:$D$270,4,FALSE))</f>
      </c>
      <c r="AS125" s="245"/>
      <c r="AT125" s="165"/>
    </row>
    <row r="126" spans="1:46" s="55" customFormat="1" ht="18.75" customHeight="1">
      <c r="A126" s="58">
        <v>122</v>
      </c>
      <c r="B126" s="162"/>
      <c r="C126" s="163"/>
      <c r="D126" s="163"/>
      <c r="E126" s="215"/>
      <c r="F126" s="216"/>
      <c r="G126" s="217"/>
      <c r="H126" s="218"/>
      <c r="I126" s="163"/>
      <c r="J126" s="217"/>
      <c r="K126" s="219"/>
      <c r="L126" s="220"/>
      <c r="M126" s="221"/>
      <c r="N126" s="222"/>
      <c r="O126" s="166"/>
      <c r="P126" s="223"/>
      <c r="Q126" s="224"/>
      <c r="R126" s="225"/>
      <c r="S126" s="225"/>
      <c r="T126" s="225"/>
      <c r="U126" s="225"/>
      <c r="V126" s="225"/>
      <c r="W126" s="225"/>
      <c r="X126" s="225"/>
      <c r="Y126" s="225"/>
      <c r="Z126" s="225"/>
      <c r="AA126" s="225"/>
      <c r="AB126" s="225"/>
      <c r="AC126" s="231"/>
      <c r="AD126" s="240">
        <f t="shared" si="2"/>
        <v>0</v>
      </c>
      <c r="AE126" s="241">
        <f t="shared" si="3"/>
      </c>
      <c r="AF126" s="233"/>
      <c r="AG126" s="215"/>
      <c r="AH126" s="226"/>
      <c r="AI126" s="100"/>
      <c r="AJ126" s="215"/>
      <c r="AK126" s="215"/>
      <c r="AL126" s="217"/>
      <c r="AM126" s="227"/>
      <c r="AO126" s="161"/>
      <c r="AP126" s="268">
        <f>IF(AO126="","",VLOOKUP(AO126,'中・高所在地'!$A$2:$D$270,2,FALSE))</f>
      </c>
      <c r="AQ126" s="269">
        <f>IF(AP126="","",VLOOKUP(AO126,'中・高所在地'!$A$2:$D$270,3,FALSE))</f>
      </c>
      <c r="AR126" s="268">
        <f>IF(AQ126="","",VLOOKUP(AO126,'中・高所在地'!$A$2:$D$270,4,FALSE))</f>
      </c>
      <c r="AS126" s="245"/>
      <c r="AT126" s="165"/>
    </row>
    <row r="127" spans="1:46" s="55" customFormat="1" ht="18.75" customHeight="1">
      <c r="A127" s="58">
        <v>123</v>
      </c>
      <c r="B127" s="162"/>
      <c r="C127" s="163"/>
      <c r="D127" s="163"/>
      <c r="E127" s="215"/>
      <c r="F127" s="216"/>
      <c r="G127" s="217"/>
      <c r="H127" s="218"/>
      <c r="I127" s="163"/>
      <c r="J127" s="217"/>
      <c r="K127" s="219"/>
      <c r="L127" s="220"/>
      <c r="M127" s="221"/>
      <c r="N127" s="222"/>
      <c r="O127" s="166"/>
      <c r="P127" s="223"/>
      <c r="Q127" s="224"/>
      <c r="R127" s="225"/>
      <c r="S127" s="225"/>
      <c r="T127" s="225"/>
      <c r="U127" s="225"/>
      <c r="V127" s="225"/>
      <c r="W127" s="225"/>
      <c r="X127" s="225"/>
      <c r="Y127" s="225"/>
      <c r="Z127" s="225"/>
      <c r="AA127" s="225"/>
      <c r="AB127" s="225"/>
      <c r="AC127" s="231"/>
      <c r="AD127" s="240">
        <f t="shared" si="2"/>
        <v>0</v>
      </c>
      <c r="AE127" s="241">
        <f t="shared" si="3"/>
      </c>
      <c r="AF127" s="233"/>
      <c r="AG127" s="215"/>
      <c r="AH127" s="226"/>
      <c r="AI127" s="100"/>
      <c r="AJ127" s="215"/>
      <c r="AK127" s="215"/>
      <c r="AL127" s="217"/>
      <c r="AM127" s="227"/>
      <c r="AO127" s="161"/>
      <c r="AP127" s="268">
        <f>IF(AO127="","",VLOOKUP(AO127,'中・高所在地'!$A$2:$D$270,2,FALSE))</f>
      </c>
      <c r="AQ127" s="269">
        <f>IF(AP127="","",VLOOKUP(AO127,'中・高所在地'!$A$2:$D$270,3,FALSE))</f>
      </c>
      <c r="AR127" s="268">
        <f>IF(AQ127="","",VLOOKUP(AO127,'中・高所在地'!$A$2:$D$270,4,FALSE))</f>
      </c>
      <c r="AS127" s="245"/>
      <c r="AT127" s="165"/>
    </row>
    <row r="128" spans="1:46" s="55" customFormat="1" ht="18.75" customHeight="1">
      <c r="A128" s="58">
        <v>124</v>
      </c>
      <c r="B128" s="162"/>
      <c r="C128" s="163"/>
      <c r="D128" s="163"/>
      <c r="E128" s="215"/>
      <c r="F128" s="216"/>
      <c r="G128" s="217"/>
      <c r="H128" s="218"/>
      <c r="I128" s="163"/>
      <c r="J128" s="217"/>
      <c r="K128" s="219"/>
      <c r="L128" s="220"/>
      <c r="M128" s="221"/>
      <c r="N128" s="222"/>
      <c r="O128" s="166"/>
      <c r="P128" s="223"/>
      <c r="Q128" s="224"/>
      <c r="R128" s="225"/>
      <c r="S128" s="225"/>
      <c r="T128" s="225"/>
      <c r="U128" s="225"/>
      <c r="V128" s="225"/>
      <c r="W128" s="225"/>
      <c r="X128" s="225"/>
      <c r="Y128" s="225"/>
      <c r="Z128" s="225"/>
      <c r="AA128" s="225"/>
      <c r="AB128" s="225"/>
      <c r="AC128" s="231"/>
      <c r="AD128" s="240">
        <f t="shared" si="2"/>
        <v>0</v>
      </c>
      <c r="AE128" s="241">
        <f t="shared" si="3"/>
      </c>
      <c r="AF128" s="233"/>
      <c r="AG128" s="215"/>
      <c r="AH128" s="226"/>
      <c r="AI128" s="100"/>
      <c r="AJ128" s="215"/>
      <c r="AK128" s="215"/>
      <c r="AL128" s="217"/>
      <c r="AM128" s="227"/>
      <c r="AO128" s="161"/>
      <c r="AP128" s="268">
        <f>IF(AO128="","",VLOOKUP(AO128,'中・高所在地'!$A$2:$D$270,2,FALSE))</f>
      </c>
      <c r="AQ128" s="269">
        <f>IF(AP128="","",VLOOKUP(AO128,'中・高所在地'!$A$2:$D$270,3,FALSE))</f>
      </c>
      <c r="AR128" s="268">
        <f>IF(AQ128="","",VLOOKUP(AO128,'中・高所在地'!$A$2:$D$270,4,FALSE))</f>
      </c>
      <c r="AS128" s="245"/>
      <c r="AT128" s="165"/>
    </row>
    <row r="129" spans="1:46" s="55" customFormat="1" ht="18.75" customHeight="1">
      <c r="A129" s="58">
        <v>125</v>
      </c>
      <c r="B129" s="162"/>
      <c r="C129" s="163"/>
      <c r="D129" s="163"/>
      <c r="E129" s="215"/>
      <c r="F129" s="216"/>
      <c r="G129" s="217"/>
      <c r="H129" s="218"/>
      <c r="I129" s="163"/>
      <c r="J129" s="217"/>
      <c r="K129" s="219"/>
      <c r="L129" s="220"/>
      <c r="M129" s="221"/>
      <c r="N129" s="222"/>
      <c r="O129" s="166"/>
      <c r="P129" s="223"/>
      <c r="Q129" s="224"/>
      <c r="R129" s="225"/>
      <c r="S129" s="225"/>
      <c r="T129" s="225"/>
      <c r="U129" s="225"/>
      <c r="V129" s="225"/>
      <c r="W129" s="225"/>
      <c r="X129" s="225"/>
      <c r="Y129" s="225"/>
      <c r="Z129" s="225"/>
      <c r="AA129" s="225"/>
      <c r="AB129" s="225"/>
      <c r="AC129" s="231"/>
      <c r="AD129" s="240">
        <f t="shared" si="2"/>
        <v>0</v>
      </c>
      <c r="AE129" s="241">
        <f t="shared" si="3"/>
      </c>
      <c r="AF129" s="233"/>
      <c r="AG129" s="215"/>
      <c r="AH129" s="226"/>
      <c r="AI129" s="100"/>
      <c r="AJ129" s="215"/>
      <c r="AK129" s="215"/>
      <c r="AL129" s="217"/>
      <c r="AM129" s="227"/>
      <c r="AO129" s="161"/>
      <c r="AP129" s="268">
        <f>IF(AO129="","",VLOOKUP(AO129,'中・高所在地'!$A$2:$D$270,2,FALSE))</f>
      </c>
      <c r="AQ129" s="269">
        <f>IF(AP129="","",VLOOKUP(AO129,'中・高所在地'!$A$2:$D$270,3,FALSE))</f>
      </c>
      <c r="AR129" s="268">
        <f>IF(AQ129="","",VLOOKUP(AO129,'中・高所在地'!$A$2:$D$270,4,FALSE))</f>
      </c>
      <c r="AS129" s="245"/>
      <c r="AT129" s="165"/>
    </row>
    <row r="130" spans="1:46" s="55" customFormat="1" ht="18.75" customHeight="1">
      <c r="A130" s="58">
        <v>126</v>
      </c>
      <c r="B130" s="162"/>
      <c r="C130" s="163"/>
      <c r="D130" s="163"/>
      <c r="E130" s="215"/>
      <c r="F130" s="216"/>
      <c r="G130" s="217"/>
      <c r="H130" s="218"/>
      <c r="I130" s="163"/>
      <c r="J130" s="217"/>
      <c r="K130" s="219"/>
      <c r="L130" s="220"/>
      <c r="M130" s="221"/>
      <c r="N130" s="222"/>
      <c r="O130" s="166"/>
      <c r="P130" s="223"/>
      <c r="Q130" s="224"/>
      <c r="R130" s="225"/>
      <c r="S130" s="225"/>
      <c r="T130" s="225"/>
      <c r="U130" s="225"/>
      <c r="V130" s="225"/>
      <c r="W130" s="225"/>
      <c r="X130" s="225"/>
      <c r="Y130" s="225"/>
      <c r="Z130" s="225"/>
      <c r="AA130" s="225"/>
      <c r="AB130" s="225"/>
      <c r="AC130" s="231"/>
      <c r="AD130" s="240">
        <f t="shared" si="2"/>
        <v>0</v>
      </c>
      <c r="AE130" s="241">
        <f t="shared" si="3"/>
      </c>
      <c r="AF130" s="233"/>
      <c r="AG130" s="215"/>
      <c r="AH130" s="226"/>
      <c r="AI130" s="100"/>
      <c r="AJ130" s="215"/>
      <c r="AK130" s="215"/>
      <c r="AL130" s="217"/>
      <c r="AM130" s="227"/>
      <c r="AO130" s="161"/>
      <c r="AP130" s="268">
        <f>IF(AO130="","",VLOOKUP(AO130,'中・高所在地'!$A$2:$D$270,2,FALSE))</f>
      </c>
      <c r="AQ130" s="269">
        <f>IF(AP130="","",VLOOKUP(AO130,'中・高所在地'!$A$2:$D$270,3,FALSE))</f>
      </c>
      <c r="AR130" s="268">
        <f>IF(AQ130="","",VLOOKUP(AO130,'中・高所在地'!$A$2:$D$270,4,FALSE))</f>
      </c>
      <c r="AS130" s="245"/>
      <c r="AT130" s="165"/>
    </row>
    <row r="131" spans="1:46" s="55" customFormat="1" ht="18.75" customHeight="1">
      <c r="A131" s="58">
        <v>127</v>
      </c>
      <c r="B131" s="162"/>
      <c r="C131" s="163"/>
      <c r="D131" s="163"/>
      <c r="E131" s="215"/>
      <c r="F131" s="216"/>
      <c r="G131" s="217"/>
      <c r="H131" s="218"/>
      <c r="I131" s="163"/>
      <c r="J131" s="217"/>
      <c r="K131" s="219"/>
      <c r="L131" s="220"/>
      <c r="M131" s="221"/>
      <c r="N131" s="222"/>
      <c r="O131" s="166"/>
      <c r="P131" s="223"/>
      <c r="Q131" s="224"/>
      <c r="R131" s="225"/>
      <c r="S131" s="225"/>
      <c r="T131" s="225"/>
      <c r="U131" s="225"/>
      <c r="V131" s="225"/>
      <c r="W131" s="225"/>
      <c r="X131" s="225"/>
      <c r="Y131" s="225"/>
      <c r="Z131" s="225"/>
      <c r="AA131" s="225"/>
      <c r="AB131" s="225"/>
      <c r="AC131" s="231"/>
      <c r="AD131" s="240">
        <f t="shared" si="2"/>
        <v>0</v>
      </c>
      <c r="AE131" s="241">
        <f t="shared" si="3"/>
      </c>
      <c r="AF131" s="233"/>
      <c r="AG131" s="215"/>
      <c r="AH131" s="226"/>
      <c r="AI131" s="100"/>
      <c r="AJ131" s="215"/>
      <c r="AK131" s="215"/>
      <c r="AL131" s="217"/>
      <c r="AM131" s="227"/>
      <c r="AO131" s="161"/>
      <c r="AP131" s="268">
        <f>IF(AO131="","",VLOOKUP(AO131,'中・高所在地'!$A$2:$D$270,2,FALSE))</f>
      </c>
      <c r="AQ131" s="269">
        <f>IF(AP131="","",VLOOKUP(AO131,'中・高所在地'!$A$2:$D$270,3,FALSE))</f>
      </c>
      <c r="AR131" s="268">
        <f>IF(AQ131="","",VLOOKUP(AO131,'中・高所在地'!$A$2:$D$270,4,FALSE))</f>
      </c>
      <c r="AS131" s="245"/>
      <c r="AT131" s="165"/>
    </row>
    <row r="132" spans="1:46" s="55" customFormat="1" ht="18.75" customHeight="1">
      <c r="A132" s="58">
        <v>128</v>
      </c>
      <c r="B132" s="162"/>
      <c r="C132" s="163"/>
      <c r="D132" s="163"/>
      <c r="E132" s="215"/>
      <c r="F132" s="216"/>
      <c r="G132" s="217"/>
      <c r="H132" s="218"/>
      <c r="I132" s="163"/>
      <c r="J132" s="217"/>
      <c r="K132" s="219"/>
      <c r="L132" s="220"/>
      <c r="M132" s="221"/>
      <c r="N132" s="222"/>
      <c r="O132" s="166"/>
      <c r="P132" s="223"/>
      <c r="Q132" s="224"/>
      <c r="R132" s="225"/>
      <c r="S132" s="225"/>
      <c r="T132" s="225"/>
      <c r="U132" s="225"/>
      <c r="V132" s="225"/>
      <c r="W132" s="225"/>
      <c r="X132" s="225"/>
      <c r="Y132" s="225"/>
      <c r="Z132" s="225"/>
      <c r="AA132" s="225"/>
      <c r="AB132" s="225"/>
      <c r="AC132" s="231"/>
      <c r="AD132" s="240">
        <f t="shared" si="2"/>
        <v>0</v>
      </c>
      <c r="AE132" s="241">
        <f t="shared" si="3"/>
      </c>
      <c r="AF132" s="233"/>
      <c r="AG132" s="215"/>
      <c r="AH132" s="226"/>
      <c r="AI132" s="100"/>
      <c r="AJ132" s="215"/>
      <c r="AK132" s="215"/>
      <c r="AL132" s="217"/>
      <c r="AM132" s="227"/>
      <c r="AO132" s="161"/>
      <c r="AP132" s="268">
        <f>IF(AO132="","",VLOOKUP(AO132,'中・高所在地'!$A$2:$D$270,2,FALSE))</f>
      </c>
      <c r="AQ132" s="269">
        <f>IF(AP132="","",VLOOKUP(AO132,'中・高所在地'!$A$2:$D$270,3,FALSE))</f>
      </c>
      <c r="AR132" s="268">
        <f>IF(AQ132="","",VLOOKUP(AO132,'中・高所在地'!$A$2:$D$270,4,FALSE))</f>
      </c>
      <c r="AS132" s="245"/>
      <c r="AT132" s="165"/>
    </row>
    <row r="133" spans="1:46" s="55" customFormat="1" ht="18.75" customHeight="1">
      <c r="A133" s="58">
        <v>129</v>
      </c>
      <c r="B133" s="162"/>
      <c r="C133" s="163"/>
      <c r="D133" s="163"/>
      <c r="E133" s="215"/>
      <c r="F133" s="216"/>
      <c r="G133" s="217"/>
      <c r="H133" s="218"/>
      <c r="I133" s="163"/>
      <c r="J133" s="217"/>
      <c r="K133" s="219"/>
      <c r="L133" s="220"/>
      <c r="M133" s="221"/>
      <c r="N133" s="222"/>
      <c r="O133" s="166"/>
      <c r="P133" s="223"/>
      <c r="Q133" s="224"/>
      <c r="R133" s="225"/>
      <c r="S133" s="225"/>
      <c r="T133" s="225"/>
      <c r="U133" s="225"/>
      <c r="V133" s="225"/>
      <c r="W133" s="225"/>
      <c r="X133" s="225"/>
      <c r="Y133" s="225"/>
      <c r="Z133" s="225"/>
      <c r="AA133" s="225"/>
      <c r="AB133" s="225"/>
      <c r="AC133" s="231"/>
      <c r="AD133" s="240">
        <f t="shared" si="2"/>
        <v>0</v>
      </c>
      <c r="AE133" s="241">
        <f t="shared" si="3"/>
      </c>
      <c r="AF133" s="233"/>
      <c r="AG133" s="215"/>
      <c r="AH133" s="226"/>
      <c r="AI133" s="100"/>
      <c r="AJ133" s="215"/>
      <c r="AK133" s="215"/>
      <c r="AL133" s="217"/>
      <c r="AM133" s="227"/>
      <c r="AO133" s="161"/>
      <c r="AP133" s="268">
        <f>IF(AO133="","",VLOOKUP(AO133,'中・高所在地'!$A$2:$D$270,2,FALSE))</f>
      </c>
      <c r="AQ133" s="269">
        <f>IF(AP133="","",VLOOKUP(AO133,'中・高所在地'!$A$2:$D$270,3,FALSE))</f>
      </c>
      <c r="AR133" s="268">
        <f>IF(AQ133="","",VLOOKUP(AO133,'中・高所在地'!$A$2:$D$270,4,FALSE))</f>
      </c>
      <c r="AS133" s="245"/>
      <c r="AT133" s="165"/>
    </row>
    <row r="134" spans="1:46" s="55" customFormat="1" ht="18.75" customHeight="1">
      <c r="A134" s="58">
        <v>130</v>
      </c>
      <c r="B134" s="162"/>
      <c r="C134" s="163"/>
      <c r="D134" s="163"/>
      <c r="E134" s="215"/>
      <c r="F134" s="216"/>
      <c r="G134" s="217"/>
      <c r="H134" s="218"/>
      <c r="I134" s="163"/>
      <c r="J134" s="217"/>
      <c r="K134" s="219"/>
      <c r="L134" s="220"/>
      <c r="M134" s="221"/>
      <c r="N134" s="222"/>
      <c r="O134" s="166"/>
      <c r="P134" s="223"/>
      <c r="Q134" s="224"/>
      <c r="R134" s="225"/>
      <c r="S134" s="225"/>
      <c r="T134" s="225"/>
      <c r="U134" s="225"/>
      <c r="V134" s="225"/>
      <c r="W134" s="225"/>
      <c r="X134" s="225"/>
      <c r="Y134" s="225"/>
      <c r="Z134" s="225"/>
      <c r="AA134" s="225"/>
      <c r="AB134" s="225"/>
      <c r="AC134" s="231"/>
      <c r="AD134" s="240">
        <f t="shared" si="2"/>
        <v>0</v>
      </c>
      <c r="AE134" s="241">
        <f t="shared" si="3"/>
      </c>
      <c r="AF134" s="233"/>
      <c r="AG134" s="215"/>
      <c r="AH134" s="226"/>
      <c r="AI134" s="100"/>
      <c r="AJ134" s="215"/>
      <c r="AK134" s="215"/>
      <c r="AL134" s="217"/>
      <c r="AM134" s="227"/>
      <c r="AO134" s="161"/>
      <c r="AP134" s="268">
        <f>IF(AO134="","",VLOOKUP(AO134,'中・高所在地'!$A$2:$D$270,2,FALSE))</f>
      </c>
      <c r="AQ134" s="269">
        <f>IF(AP134="","",VLOOKUP(AO134,'中・高所在地'!$A$2:$D$270,3,FALSE))</f>
      </c>
      <c r="AR134" s="268">
        <f>IF(AQ134="","",VLOOKUP(AO134,'中・高所在地'!$A$2:$D$270,4,FALSE))</f>
      </c>
      <c r="AS134" s="245"/>
      <c r="AT134" s="165"/>
    </row>
    <row r="135" spans="1:46" s="55" customFormat="1" ht="18.75" customHeight="1">
      <c r="A135" s="58">
        <v>131</v>
      </c>
      <c r="B135" s="162"/>
      <c r="C135" s="163"/>
      <c r="D135" s="163"/>
      <c r="E135" s="215"/>
      <c r="F135" s="216"/>
      <c r="G135" s="217"/>
      <c r="H135" s="218"/>
      <c r="I135" s="163"/>
      <c r="J135" s="217"/>
      <c r="K135" s="219"/>
      <c r="L135" s="220"/>
      <c r="M135" s="221"/>
      <c r="N135" s="222"/>
      <c r="O135" s="166"/>
      <c r="P135" s="223"/>
      <c r="Q135" s="224"/>
      <c r="R135" s="225"/>
      <c r="S135" s="225"/>
      <c r="T135" s="225"/>
      <c r="U135" s="225"/>
      <c r="V135" s="225"/>
      <c r="W135" s="225"/>
      <c r="X135" s="225"/>
      <c r="Y135" s="225"/>
      <c r="Z135" s="225"/>
      <c r="AA135" s="225"/>
      <c r="AB135" s="225"/>
      <c r="AC135" s="231"/>
      <c r="AD135" s="240">
        <f aca="true" t="shared" si="4" ref="AD135:AD198">IF(COUNTIF(N135:AC135,2)&gt;0,"",COUNTIF(N135:AC135,1))</f>
        <v>0</v>
      </c>
      <c r="AE135" s="241">
        <f aca="true" t="shared" si="5" ref="AE135:AE198">IF(COUNTIF(N135:AC135,2)=0,"",COUNTIF(N135:AC135,2))</f>
      </c>
      <c r="AF135" s="233"/>
      <c r="AG135" s="215"/>
      <c r="AH135" s="226"/>
      <c r="AI135" s="100"/>
      <c r="AJ135" s="215"/>
      <c r="AK135" s="215"/>
      <c r="AL135" s="217"/>
      <c r="AM135" s="227"/>
      <c r="AO135" s="161"/>
      <c r="AP135" s="268">
        <f>IF(AO135="","",VLOOKUP(AO135,'中・高所在地'!$A$2:$D$270,2,FALSE))</f>
      </c>
      <c r="AQ135" s="269">
        <f>IF(AP135="","",VLOOKUP(AO135,'中・高所在地'!$A$2:$D$270,3,FALSE))</f>
      </c>
      <c r="AR135" s="268">
        <f>IF(AQ135="","",VLOOKUP(AO135,'中・高所在地'!$A$2:$D$270,4,FALSE))</f>
      </c>
      <c r="AS135" s="245"/>
      <c r="AT135" s="165"/>
    </row>
    <row r="136" spans="1:46" s="55" customFormat="1" ht="18.75" customHeight="1">
      <c r="A136" s="58">
        <v>132</v>
      </c>
      <c r="B136" s="162"/>
      <c r="C136" s="163"/>
      <c r="D136" s="163"/>
      <c r="E136" s="215"/>
      <c r="F136" s="216"/>
      <c r="G136" s="217"/>
      <c r="H136" s="218"/>
      <c r="I136" s="163"/>
      <c r="J136" s="217"/>
      <c r="K136" s="219"/>
      <c r="L136" s="220"/>
      <c r="M136" s="221"/>
      <c r="N136" s="222"/>
      <c r="O136" s="166"/>
      <c r="P136" s="223"/>
      <c r="Q136" s="224"/>
      <c r="R136" s="225"/>
      <c r="S136" s="225"/>
      <c r="T136" s="225"/>
      <c r="U136" s="225"/>
      <c r="V136" s="225"/>
      <c r="W136" s="225"/>
      <c r="X136" s="225"/>
      <c r="Y136" s="225"/>
      <c r="Z136" s="225"/>
      <c r="AA136" s="225"/>
      <c r="AB136" s="225"/>
      <c r="AC136" s="231"/>
      <c r="AD136" s="240">
        <f t="shared" si="4"/>
        <v>0</v>
      </c>
      <c r="AE136" s="241">
        <f t="shared" si="5"/>
      </c>
      <c r="AF136" s="233"/>
      <c r="AG136" s="215"/>
      <c r="AH136" s="226"/>
      <c r="AI136" s="100"/>
      <c r="AJ136" s="215"/>
      <c r="AK136" s="215"/>
      <c r="AL136" s="217"/>
      <c r="AM136" s="227"/>
      <c r="AO136" s="161"/>
      <c r="AP136" s="268">
        <f>IF(AO136="","",VLOOKUP(AO136,'中・高所在地'!$A$2:$D$270,2,FALSE))</f>
      </c>
      <c r="AQ136" s="269">
        <f>IF(AP136="","",VLOOKUP(AO136,'中・高所在地'!$A$2:$D$270,3,FALSE))</f>
      </c>
      <c r="AR136" s="268">
        <f>IF(AQ136="","",VLOOKUP(AO136,'中・高所在地'!$A$2:$D$270,4,FALSE))</f>
      </c>
      <c r="AS136" s="245"/>
      <c r="AT136" s="165"/>
    </row>
    <row r="137" spans="1:46" s="55" customFormat="1" ht="18.75" customHeight="1">
      <c r="A137" s="58">
        <v>133</v>
      </c>
      <c r="B137" s="162"/>
      <c r="C137" s="163"/>
      <c r="D137" s="163"/>
      <c r="E137" s="215"/>
      <c r="F137" s="216"/>
      <c r="G137" s="217"/>
      <c r="H137" s="218"/>
      <c r="I137" s="163"/>
      <c r="J137" s="217"/>
      <c r="K137" s="219"/>
      <c r="L137" s="220"/>
      <c r="M137" s="221"/>
      <c r="N137" s="222"/>
      <c r="O137" s="166"/>
      <c r="P137" s="223"/>
      <c r="Q137" s="224"/>
      <c r="R137" s="225"/>
      <c r="S137" s="225"/>
      <c r="T137" s="225"/>
      <c r="U137" s="225"/>
      <c r="V137" s="225"/>
      <c r="W137" s="225"/>
      <c r="X137" s="225"/>
      <c r="Y137" s="225"/>
      <c r="Z137" s="225"/>
      <c r="AA137" s="225"/>
      <c r="AB137" s="225"/>
      <c r="AC137" s="231"/>
      <c r="AD137" s="240">
        <f t="shared" si="4"/>
        <v>0</v>
      </c>
      <c r="AE137" s="241">
        <f t="shared" si="5"/>
      </c>
      <c r="AF137" s="233"/>
      <c r="AG137" s="215"/>
      <c r="AH137" s="226"/>
      <c r="AI137" s="100"/>
      <c r="AJ137" s="215"/>
      <c r="AK137" s="215"/>
      <c r="AL137" s="217"/>
      <c r="AM137" s="227"/>
      <c r="AO137" s="161"/>
      <c r="AP137" s="268">
        <f>IF(AO137="","",VLOOKUP(AO137,'中・高所在地'!$A$2:$D$270,2,FALSE))</f>
      </c>
      <c r="AQ137" s="269">
        <f>IF(AP137="","",VLOOKUP(AO137,'中・高所在地'!$A$2:$D$270,3,FALSE))</f>
      </c>
      <c r="AR137" s="268">
        <f>IF(AQ137="","",VLOOKUP(AO137,'中・高所在地'!$A$2:$D$270,4,FALSE))</f>
      </c>
      <c r="AS137" s="245"/>
      <c r="AT137" s="165"/>
    </row>
    <row r="138" spans="1:46" s="55" customFormat="1" ht="18.75" customHeight="1">
      <c r="A138" s="58">
        <v>134</v>
      </c>
      <c r="B138" s="162"/>
      <c r="C138" s="163"/>
      <c r="D138" s="163"/>
      <c r="E138" s="215"/>
      <c r="F138" s="216"/>
      <c r="G138" s="217"/>
      <c r="H138" s="218"/>
      <c r="I138" s="163"/>
      <c r="J138" s="217"/>
      <c r="K138" s="219"/>
      <c r="L138" s="220"/>
      <c r="M138" s="221"/>
      <c r="N138" s="222"/>
      <c r="O138" s="166"/>
      <c r="P138" s="223"/>
      <c r="Q138" s="224"/>
      <c r="R138" s="225"/>
      <c r="S138" s="225"/>
      <c r="T138" s="225"/>
      <c r="U138" s="225"/>
      <c r="V138" s="225"/>
      <c r="W138" s="225"/>
      <c r="X138" s="225"/>
      <c r="Y138" s="225"/>
      <c r="Z138" s="225"/>
      <c r="AA138" s="225"/>
      <c r="AB138" s="225"/>
      <c r="AC138" s="231"/>
      <c r="AD138" s="240">
        <f t="shared" si="4"/>
        <v>0</v>
      </c>
      <c r="AE138" s="241">
        <f t="shared" si="5"/>
      </c>
      <c r="AF138" s="233"/>
      <c r="AG138" s="215"/>
      <c r="AH138" s="226"/>
      <c r="AI138" s="100"/>
      <c r="AJ138" s="215"/>
      <c r="AK138" s="215"/>
      <c r="AL138" s="217"/>
      <c r="AM138" s="227"/>
      <c r="AO138" s="161"/>
      <c r="AP138" s="268">
        <f>IF(AO138="","",VLOOKUP(AO138,'中・高所在地'!$A$2:$D$270,2,FALSE))</f>
      </c>
      <c r="AQ138" s="269">
        <f>IF(AP138="","",VLOOKUP(AO138,'中・高所在地'!$A$2:$D$270,3,FALSE))</f>
      </c>
      <c r="AR138" s="268">
        <f>IF(AQ138="","",VLOOKUP(AO138,'中・高所在地'!$A$2:$D$270,4,FALSE))</f>
      </c>
      <c r="AS138" s="245"/>
      <c r="AT138" s="165"/>
    </row>
    <row r="139" spans="1:46" s="55" customFormat="1" ht="18.75" customHeight="1">
      <c r="A139" s="58">
        <v>135</v>
      </c>
      <c r="B139" s="162"/>
      <c r="C139" s="163"/>
      <c r="D139" s="163"/>
      <c r="E139" s="215"/>
      <c r="F139" s="216"/>
      <c r="G139" s="217"/>
      <c r="H139" s="218"/>
      <c r="I139" s="163"/>
      <c r="J139" s="217"/>
      <c r="K139" s="219"/>
      <c r="L139" s="220"/>
      <c r="M139" s="221"/>
      <c r="N139" s="222"/>
      <c r="O139" s="166"/>
      <c r="P139" s="223"/>
      <c r="Q139" s="224"/>
      <c r="R139" s="225"/>
      <c r="S139" s="225"/>
      <c r="T139" s="225"/>
      <c r="U139" s="225"/>
      <c r="V139" s="225"/>
      <c r="W139" s="225"/>
      <c r="X139" s="225"/>
      <c r="Y139" s="225"/>
      <c r="Z139" s="225"/>
      <c r="AA139" s="225"/>
      <c r="AB139" s="225"/>
      <c r="AC139" s="231"/>
      <c r="AD139" s="240">
        <f t="shared" si="4"/>
        <v>0</v>
      </c>
      <c r="AE139" s="241">
        <f t="shared" si="5"/>
      </c>
      <c r="AF139" s="233"/>
      <c r="AG139" s="215"/>
      <c r="AH139" s="226"/>
      <c r="AI139" s="100"/>
      <c r="AJ139" s="215"/>
      <c r="AK139" s="215"/>
      <c r="AL139" s="217"/>
      <c r="AM139" s="227"/>
      <c r="AO139" s="161"/>
      <c r="AP139" s="268">
        <f>IF(AO139="","",VLOOKUP(AO139,'中・高所在地'!$A$2:$D$270,2,FALSE))</f>
      </c>
      <c r="AQ139" s="269">
        <f>IF(AP139="","",VLOOKUP(AO139,'中・高所在地'!$A$2:$D$270,3,FALSE))</f>
      </c>
      <c r="AR139" s="268">
        <f>IF(AQ139="","",VLOOKUP(AO139,'中・高所在地'!$A$2:$D$270,4,FALSE))</f>
      </c>
      <c r="AS139" s="245"/>
      <c r="AT139" s="165"/>
    </row>
    <row r="140" spans="1:46" s="55" customFormat="1" ht="18.75" customHeight="1">
      <c r="A140" s="58">
        <v>136</v>
      </c>
      <c r="B140" s="162"/>
      <c r="C140" s="163"/>
      <c r="D140" s="163"/>
      <c r="E140" s="215"/>
      <c r="F140" s="216"/>
      <c r="G140" s="217"/>
      <c r="H140" s="218"/>
      <c r="I140" s="163"/>
      <c r="J140" s="217"/>
      <c r="K140" s="219"/>
      <c r="L140" s="220"/>
      <c r="M140" s="221"/>
      <c r="N140" s="222"/>
      <c r="O140" s="166"/>
      <c r="P140" s="223"/>
      <c r="Q140" s="224"/>
      <c r="R140" s="225"/>
      <c r="S140" s="225"/>
      <c r="T140" s="225"/>
      <c r="U140" s="225"/>
      <c r="V140" s="225"/>
      <c r="W140" s="225"/>
      <c r="X140" s="225"/>
      <c r="Y140" s="225"/>
      <c r="Z140" s="225"/>
      <c r="AA140" s="225"/>
      <c r="AB140" s="225"/>
      <c r="AC140" s="231"/>
      <c r="AD140" s="240">
        <f t="shared" si="4"/>
        <v>0</v>
      </c>
      <c r="AE140" s="241">
        <f t="shared" si="5"/>
      </c>
      <c r="AF140" s="233"/>
      <c r="AG140" s="215"/>
      <c r="AH140" s="226"/>
      <c r="AI140" s="100"/>
      <c r="AJ140" s="215"/>
      <c r="AK140" s="215"/>
      <c r="AL140" s="217"/>
      <c r="AM140" s="227"/>
      <c r="AO140" s="161"/>
      <c r="AP140" s="268">
        <f>IF(AO140="","",VLOOKUP(AO140,'中・高所在地'!$A$2:$D$270,2,FALSE))</f>
      </c>
      <c r="AQ140" s="269">
        <f>IF(AP140="","",VLOOKUP(AO140,'中・高所在地'!$A$2:$D$270,3,FALSE))</f>
      </c>
      <c r="AR140" s="268">
        <f>IF(AQ140="","",VLOOKUP(AO140,'中・高所在地'!$A$2:$D$270,4,FALSE))</f>
      </c>
      <c r="AS140" s="245"/>
      <c r="AT140" s="165"/>
    </row>
    <row r="141" spans="1:46" s="55" customFormat="1" ht="18.75" customHeight="1">
      <c r="A141" s="58">
        <v>137</v>
      </c>
      <c r="B141" s="162"/>
      <c r="C141" s="163"/>
      <c r="D141" s="163"/>
      <c r="E141" s="215"/>
      <c r="F141" s="216"/>
      <c r="G141" s="217"/>
      <c r="H141" s="218"/>
      <c r="I141" s="163"/>
      <c r="J141" s="217"/>
      <c r="K141" s="219"/>
      <c r="L141" s="220"/>
      <c r="M141" s="221"/>
      <c r="N141" s="222"/>
      <c r="O141" s="166"/>
      <c r="P141" s="223"/>
      <c r="Q141" s="224"/>
      <c r="R141" s="225"/>
      <c r="S141" s="225"/>
      <c r="T141" s="225"/>
      <c r="U141" s="225"/>
      <c r="V141" s="225"/>
      <c r="W141" s="225"/>
      <c r="X141" s="225"/>
      <c r="Y141" s="225"/>
      <c r="Z141" s="225"/>
      <c r="AA141" s="225"/>
      <c r="AB141" s="225"/>
      <c r="AC141" s="231"/>
      <c r="AD141" s="240">
        <f t="shared" si="4"/>
        <v>0</v>
      </c>
      <c r="AE141" s="241">
        <f t="shared" si="5"/>
      </c>
      <c r="AF141" s="233"/>
      <c r="AG141" s="215"/>
      <c r="AH141" s="226"/>
      <c r="AI141" s="100"/>
      <c r="AJ141" s="215"/>
      <c r="AK141" s="215"/>
      <c r="AL141" s="217"/>
      <c r="AM141" s="227"/>
      <c r="AO141" s="161"/>
      <c r="AP141" s="268">
        <f>IF(AO141="","",VLOOKUP(AO141,'中・高所在地'!$A$2:$D$270,2,FALSE))</f>
      </c>
      <c r="AQ141" s="269">
        <f>IF(AP141="","",VLOOKUP(AO141,'中・高所在地'!$A$2:$D$270,3,FALSE))</f>
      </c>
      <c r="AR141" s="268">
        <f>IF(AQ141="","",VLOOKUP(AO141,'中・高所在地'!$A$2:$D$270,4,FALSE))</f>
      </c>
      <c r="AS141" s="245"/>
      <c r="AT141" s="165"/>
    </row>
    <row r="142" spans="1:46" s="55" customFormat="1" ht="18.75" customHeight="1">
      <c r="A142" s="58">
        <v>138</v>
      </c>
      <c r="B142" s="162"/>
      <c r="C142" s="163"/>
      <c r="D142" s="163"/>
      <c r="E142" s="215"/>
      <c r="F142" s="216"/>
      <c r="G142" s="217"/>
      <c r="H142" s="218"/>
      <c r="I142" s="163"/>
      <c r="J142" s="217"/>
      <c r="K142" s="219"/>
      <c r="L142" s="220"/>
      <c r="M142" s="221"/>
      <c r="N142" s="222"/>
      <c r="O142" s="166"/>
      <c r="P142" s="223"/>
      <c r="Q142" s="224"/>
      <c r="R142" s="225"/>
      <c r="S142" s="225"/>
      <c r="T142" s="225"/>
      <c r="U142" s="225"/>
      <c r="V142" s="225"/>
      <c r="W142" s="225"/>
      <c r="X142" s="225"/>
      <c r="Y142" s="225"/>
      <c r="Z142" s="225"/>
      <c r="AA142" s="225"/>
      <c r="AB142" s="225"/>
      <c r="AC142" s="231"/>
      <c r="AD142" s="240">
        <f t="shared" si="4"/>
        <v>0</v>
      </c>
      <c r="AE142" s="241">
        <f t="shared" si="5"/>
      </c>
      <c r="AF142" s="233"/>
      <c r="AG142" s="215"/>
      <c r="AH142" s="226"/>
      <c r="AI142" s="100"/>
      <c r="AJ142" s="215"/>
      <c r="AK142" s="215"/>
      <c r="AL142" s="217"/>
      <c r="AM142" s="227"/>
      <c r="AO142" s="161"/>
      <c r="AP142" s="268">
        <f>IF(AO142="","",VLOOKUP(AO142,'中・高所在地'!$A$2:$D$270,2,FALSE))</f>
      </c>
      <c r="AQ142" s="269">
        <f>IF(AP142="","",VLOOKUP(AO142,'中・高所在地'!$A$2:$D$270,3,FALSE))</f>
      </c>
      <c r="AR142" s="268">
        <f>IF(AQ142="","",VLOOKUP(AO142,'中・高所在地'!$A$2:$D$270,4,FALSE))</f>
      </c>
      <c r="AS142" s="245"/>
      <c r="AT142" s="165"/>
    </row>
    <row r="143" spans="1:46" s="55" customFormat="1" ht="18.75" customHeight="1">
      <c r="A143" s="58">
        <v>139</v>
      </c>
      <c r="B143" s="162"/>
      <c r="C143" s="163"/>
      <c r="D143" s="163"/>
      <c r="E143" s="215"/>
      <c r="F143" s="216"/>
      <c r="G143" s="217"/>
      <c r="H143" s="218"/>
      <c r="I143" s="163"/>
      <c r="J143" s="217"/>
      <c r="K143" s="219"/>
      <c r="L143" s="220"/>
      <c r="M143" s="221"/>
      <c r="N143" s="222"/>
      <c r="O143" s="166"/>
      <c r="P143" s="223"/>
      <c r="Q143" s="224"/>
      <c r="R143" s="225"/>
      <c r="S143" s="225"/>
      <c r="T143" s="225"/>
      <c r="U143" s="225"/>
      <c r="V143" s="225"/>
      <c r="W143" s="225"/>
      <c r="X143" s="225"/>
      <c r="Y143" s="225"/>
      <c r="Z143" s="225"/>
      <c r="AA143" s="225"/>
      <c r="AB143" s="225"/>
      <c r="AC143" s="231"/>
      <c r="AD143" s="240">
        <f t="shared" si="4"/>
        <v>0</v>
      </c>
      <c r="AE143" s="241">
        <f t="shared" si="5"/>
      </c>
      <c r="AF143" s="233"/>
      <c r="AG143" s="215"/>
      <c r="AH143" s="226"/>
      <c r="AI143" s="100"/>
      <c r="AJ143" s="215"/>
      <c r="AK143" s="215"/>
      <c r="AL143" s="217"/>
      <c r="AM143" s="227"/>
      <c r="AO143" s="161"/>
      <c r="AP143" s="268">
        <f>IF(AO143="","",VLOOKUP(AO143,'中・高所在地'!$A$2:$D$270,2,FALSE))</f>
      </c>
      <c r="AQ143" s="269">
        <f>IF(AP143="","",VLOOKUP(AO143,'中・高所在地'!$A$2:$D$270,3,FALSE))</f>
      </c>
      <c r="AR143" s="268">
        <f>IF(AQ143="","",VLOOKUP(AO143,'中・高所在地'!$A$2:$D$270,4,FALSE))</f>
      </c>
      <c r="AS143" s="245"/>
      <c r="AT143" s="165"/>
    </row>
    <row r="144" spans="1:46" s="55" customFormat="1" ht="18.75" customHeight="1">
      <c r="A144" s="58">
        <v>140</v>
      </c>
      <c r="B144" s="162"/>
      <c r="C144" s="163"/>
      <c r="D144" s="163"/>
      <c r="E144" s="215"/>
      <c r="F144" s="216"/>
      <c r="G144" s="217"/>
      <c r="H144" s="218"/>
      <c r="I144" s="163"/>
      <c r="J144" s="217"/>
      <c r="K144" s="219"/>
      <c r="L144" s="220"/>
      <c r="M144" s="221"/>
      <c r="N144" s="222"/>
      <c r="O144" s="166"/>
      <c r="P144" s="223"/>
      <c r="Q144" s="224"/>
      <c r="R144" s="225"/>
      <c r="S144" s="225"/>
      <c r="T144" s="225"/>
      <c r="U144" s="225"/>
      <c r="V144" s="225"/>
      <c r="W144" s="225"/>
      <c r="X144" s="225"/>
      <c r="Y144" s="225"/>
      <c r="Z144" s="225"/>
      <c r="AA144" s="225"/>
      <c r="AB144" s="225"/>
      <c r="AC144" s="231"/>
      <c r="AD144" s="240">
        <f t="shared" si="4"/>
        <v>0</v>
      </c>
      <c r="AE144" s="241">
        <f t="shared" si="5"/>
      </c>
      <c r="AF144" s="233"/>
      <c r="AG144" s="215"/>
      <c r="AH144" s="226"/>
      <c r="AI144" s="100"/>
      <c r="AJ144" s="215"/>
      <c r="AK144" s="215"/>
      <c r="AL144" s="217"/>
      <c r="AM144" s="227"/>
      <c r="AO144" s="161"/>
      <c r="AP144" s="268">
        <f>IF(AO144="","",VLOOKUP(AO144,'中・高所在地'!$A$2:$D$270,2,FALSE))</f>
      </c>
      <c r="AQ144" s="269">
        <f>IF(AP144="","",VLOOKUP(AO144,'中・高所在地'!$A$2:$D$270,3,FALSE))</f>
      </c>
      <c r="AR144" s="268">
        <f>IF(AQ144="","",VLOOKUP(AO144,'中・高所在地'!$A$2:$D$270,4,FALSE))</f>
      </c>
      <c r="AS144" s="245"/>
      <c r="AT144" s="165"/>
    </row>
    <row r="145" spans="1:46" s="55" customFormat="1" ht="18.75" customHeight="1">
      <c r="A145" s="58">
        <v>141</v>
      </c>
      <c r="B145" s="162"/>
      <c r="C145" s="163"/>
      <c r="D145" s="163"/>
      <c r="E145" s="215"/>
      <c r="F145" s="216"/>
      <c r="G145" s="217"/>
      <c r="H145" s="218"/>
      <c r="I145" s="163"/>
      <c r="J145" s="217"/>
      <c r="K145" s="219"/>
      <c r="L145" s="220"/>
      <c r="M145" s="221"/>
      <c r="N145" s="222"/>
      <c r="O145" s="166"/>
      <c r="P145" s="223"/>
      <c r="Q145" s="224"/>
      <c r="R145" s="225"/>
      <c r="S145" s="225"/>
      <c r="T145" s="225"/>
      <c r="U145" s="225"/>
      <c r="V145" s="225"/>
      <c r="W145" s="225"/>
      <c r="X145" s="225"/>
      <c r="Y145" s="225"/>
      <c r="Z145" s="225"/>
      <c r="AA145" s="225"/>
      <c r="AB145" s="225"/>
      <c r="AC145" s="231"/>
      <c r="AD145" s="240">
        <f t="shared" si="4"/>
        <v>0</v>
      </c>
      <c r="AE145" s="241">
        <f t="shared" si="5"/>
      </c>
      <c r="AF145" s="233"/>
      <c r="AG145" s="215"/>
      <c r="AH145" s="226"/>
      <c r="AI145" s="100"/>
      <c r="AJ145" s="215"/>
      <c r="AK145" s="215"/>
      <c r="AL145" s="217"/>
      <c r="AM145" s="227"/>
      <c r="AO145" s="161"/>
      <c r="AP145" s="268">
        <f>IF(AO145="","",VLOOKUP(AO145,'中・高所在地'!$A$2:$D$270,2,FALSE))</f>
      </c>
      <c r="AQ145" s="269">
        <f>IF(AP145="","",VLOOKUP(AO145,'中・高所在地'!$A$2:$D$270,3,FALSE))</f>
      </c>
      <c r="AR145" s="268">
        <f>IF(AQ145="","",VLOOKUP(AO145,'中・高所在地'!$A$2:$D$270,4,FALSE))</f>
      </c>
      <c r="AS145" s="245"/>
      <c r="AT145" s="165"/>
    </row>
    <row r="146" spans="1:46" s="55" customFormat="1" ht="18.75" customHeight="1">
      <c r="A146" s="58">
        <v>142</v>
      </c>
      <c r="B146" s="162"/>
      <c r="C146" s="163"/>
      <c r="D146" s="163"/>
      <c r="E146" s="215"/>
      <c r="F146" s="216"/>
      <c r="G146" s="217"/>
      <c r="H146" s="218"/>
      <c r="I146" s="163"/>
      <c r="J146" s="217"/>
      <c r="K146" s="219"/>
      <c r="L146" s="220"/>
      <c r="M146" s="221"/>
      <c r="N146" s="222"/>
      <c r="O146" s="166"/>
      <c r="P146" s="223"/>
      <c r="Q146" s="224"/>
      <c r="R146" s="225"/>
      <c r="S146" s="225"/>
      <c r="T146" s="225"/>
      <c r="U146" s="225"/>
      <c r="V146" s="225"/>
      <c r="W146" s="225"/>
      <c r="X146" s="225"/>
      <c r="Y146" s="225"/>
      <c r="Z146" s="225"/>
      <c r="AA146" s="225"/>
      <c r="AB146" s="225"/>
      <c r="AC146" s="231"/>
      <c r="AD146" s="240">
        <f t="shared" si="4"/>
        <v>0</v>
      </c>
      <c r="AE146" s="241">
        <f t="shared" si="5"/>
      </c>
      <c r="AF146" s="233"/>
      <c r="AG146" s="215"/>
      <c r="AH146" s="226"/>
      <c r="AI146" s="100"/>
      <c r="AJ146" s="215"/>
      <c r="AK146" s="215"/>
      <c r="AL146" s="217"/>
      <c r="AM146" s="227"/>
      <c r="AO146" s="161"/>
      <c r="AP146" s="268">
        <f>IF(AO146="","",VLOOKUP(AO146,'中・高所在地'!$A$2:$D$270,2,FALSE))</f>
      </c>
      <c r="AQ146" s="269">
        <f>IF(AP146="","",VLOOKUP(AO146,'中・高所在地'!$A$2:$D$270,3,FALSE))</f>
      </c>
      <c r="AR146" s="268">
        <f>IF(AQ146="","",VLOOKUP(AO146,'中・高所在地'!$A$2:$D$270,4,FALSE))</f>
      </c>
      <c r="AS146" s="245"/>
      <c r="AT146" s="165"/>
    </row>
    <row r="147" spans="1:46" s="55" customFormat="1" ht="18.75" customHeight="1">
      <c r="A147" s="58">
        <v>143</v>
      </c>
      <c r="B147" s="162"/>
      <c r="C147" s="163"/>
      <c r="D147" s="163"/>
      <c r="E147" s="215"/>
      <c r="F147" s="216"/>
      <c r="G147" s="217"/>
      <c r="H147" s="218"/>
      <c r="I147" s="163"/>
      <c r="J147" s="217"/>
      <c r="K147" s="219"/>
      <c r="L147" s="220"/>
      <c r="M147" s="221"/>
      <c r="N147" s="222"/>
      <c r="O147" s="166"/>
      <c r="P147" s="223"/>
      <c r="Q147" s="224"/>
      <c r="R147" s="225"/>
      <c r="S147" s="225"/>
      <c r="T147" s="225"/>
      <c r="U147" s="225"/>
      <c r="V147" s="225"/>
      <c r="W147" s="225"/>
      <c r="X147" s="225"/>
      <c r="Y147" s="225"/>
      <c r="Z147" s="225"/>
      <c r="AA147" s="225"/>
      <c r="AB147" s="225"/>
      <c r="AC147" s="231"/>
      <c r="AD147" s="240">
        <f t="shared" si="4"/>
        <v>0</v>
      </c>
      <c r="AE147" s="241">
        <f t="shared" si="5"/>
      </c>
      <c r="AF147" s="233"/>
      <c r="AG147" s="215"/>
      <c r="AH147" s="226"/>
      <c r="AI147" s="100"/>
      <c r="AJ147" s="215"/>
      <c r="AK147" s="215"/>
      <c r="AL147" s="217"/>
      <c r="AM147" s="227"/>
      <c r="AO147" s="161"/>
      <c r="AP147" s="268">
        <f>IF(AO147="","",VLOOKUP(AO147,'中・高所在地'!$A$2:$D$270,2,FALSE))</f>
      </c>
      <c r="AQ147" s="269">
        <f>IF(AP147="","",VLOOKUP(AO147,'中・高所在地'!$A$2:$D$270,3,FALSE))</f>
      </c>
      <c r="AR147" s="268">
        <f>IF(AQ147="","",VLOOKUP(AO147,'中・高所在地'!$A$2:$D$270,4,FALSE))</f>
      </c>
      <c r="AS147" s="245"/>
      <c r="AT147" s="165"/>
    </row>
    <row r="148" spans="1:46" s="55" customFormat="1" ht="18.75" customHeight="1">
      <c r="A148" s="58">
        <v>144</v>
      </c>
      <c r="B148" s="162"/>
      <c r="C148" s="163"/>
      <c r="D148" s="163"/>
      <c r="E148" s="215"/>
      <c r="F148" s="216"/>
      <c r="G148" s="217"/>
      <c r="H148" s="218"/>
      <c r="I148" s="163"/>
      <c r="J148" s="217"/>
      <c r="K148" s="219"/>
      <c r="L148" s="220"/>
      <c r="M148" s="221"/>
      <c r="N148" s="222"/>
      <c r="O148" s="166"/>
      <c r="P148" s="223"/>
      <c r="Q148" s="224"/>
      <c r="R148" s="225"/>
      <c r="S148" s="225"/>
      <c r="T148" s="225"/>
      <c r="U148" s="225"/>
      <c r="V148" s="225"/>
      <c r="W148" s="225"/>
      <c r="X148" s="225"/>
      <c r="Y148" s="225"/>
      <c r="Z148" s="225"/>
      <c r="AA148" s="225"/>
      <c r="AB148" s="225"/>
      <c r="AC148" s="231"/>
      <c r="AD148" s="240">
        <f t="shared" si="4"/>
        <v>0</v>
      </c>
      <c r="AE148" s="241">
        <f t="shared" si="5"/>
      </c>
      <c r="AF148" s="233"/>
      <c r="AG148" s="215"/>
      <c r="AH148" s="226"/>
      <c r="AI148" s="100"/>
      <c r="AJ148" s="215"/>
      <c r="AK148" s="215"/>
      <c r="AL148" s="217"/>
      <c r="AM148" s="227"/>
      <c r="AO148" s="161"/>
      <c r="AP148" s="268">
        <f>IF(AO148="","",VLOOKUP(AO148,'中・高所在地'!$A$2:$D$270,2,FALSE))</f>
      </c>
      <c r="AQ148" s="269">
        <f>IF(AP148="","",VLOOKUP(AO148,'中・高所在地'!$A$2:$D$270,3,FALSE))</f>
      </c>
      <c r="AR148" s="268">
        <f>IF(AQ148="","",VLOOKUP(AO148,'中・高所在地'!$A$2:$D$270,4,FALSE))</f>
      </c>
      <c r="AS148" s="245"/>
      <c r="AT148" s="165"/>
    </row>
    <row r="149" spans="1:46" s="55" customFormat="1" ht="18.75" customHeight="1">
      <c r="A149" s="58">
        <v>145</v>
      </c>
      <c r="B149" s="162"/>
      <c r="C149" s="163"/>
      <c r="D149" s="163"/>
      <c r="E149" s="215"/>
      <c r="F149" s="216"/>
      <c r="G149" s="217"/>
      <c r="H149" s="218"/>
      <c r="I149" s="163"/>
      <c r="J149" s="217"/>
      <c r="K149" s="219"/>
      <c r="L149" s="220"/>
      <c r="M149" s="221"/>
      <c r="N149" s="222"/>
      <c r="O149" s="166"/>
      <c r="P149" s="223"/>
      <c r="Q149" s="224"/>
      <c r="R149" s="225"/>
      <c r="S149" s="225"/>
      <c r="T149" s="225"/>
      <c r="U149" s="225"/>
      <c r="V149" s="225"/>
      <c r="W149" s="225"/>
      <c r="X149" s="225"/>
      <c r="Y149" s="225"/>
      <c r="Z149" s="225"/>
      <c r="AA149" s="225"/>
      <c r="AB149" s="225"/>
      <c r="AC149" s="231"/>
      <c r="AD149" s="240">
        <f t="shared" si="4"/>
        <v>0</v>
      </c>
      <c r="AE149" s="241">
        <f t="shared" si="5"/>
      </c>
      <c r="AF149" s="233"/>
      <c r="AG149" s="215"/>
      <c r="AH149" s="226"/>
      <c r="AI149" s="100"/>
      <c r="AJ149" s="215"/>
      <c r="AK149" s="215"/>
      <c r="AL149" s="217"/>
      <c r="AM149" s="227"/>
      <c r="AO149" s="161"/>
      <c r="AP149" s="268">
        <f>IF(AO149="","",VLOOKUP(AO149,'中・高所在地'!$A$2:$D$270,2,FALSE))</f>
      </c>
      <c r="AQ149" s="269">
        <f>IF(AP149="","",VLOOKUP(AO149,'中・高所在地'!$A$2:$D$270,3,FALSE))</f>
      </c>
      <c r="AR149" s="268">
        <f>IF(AQ149="","",VLOOKUP(AO149,'中・高所在地'!$A$2:$D$270,4,FALSE))</f>
      </c>
      <c r="AS149" s="245"/>
      <c r="AT149" s="165"/>
    </row>
    <row r="150" spans="1:46" s="55" customFormat="1" ht="18.75" customHeight="1">
      <c r="A150" s="58">
        <v>146</v>
      </c>
      <c r="B150" s="162"/>
      <c r="C150" s="163"/>
      <c r="D150" s="163"/>
      <c r="E150" s="215"/>
      <c r="F150" s="216"/>
      <c r="G150" s="217"/>
      <c r="H150" s="218"/>
      <c r="I150" s="163"/>
      <c r="J150" s="217"/>
      <c r="K150" s="219"/>
      <c r="L150" s="220"/>
      <c r="M150" s="221"/>
      <c r="N150" s="222"/>
      <c r="O150" s="166"/>
      <c r="P150" s="223"/>
      <c r="Q150" s="224"/>
      <c r="R150" s="225"/>
      <c r="S150" s="225"/>
      <c r="T150" s="225"/>
      <c r="U150" s="225"/>
      <c r="V150" s="225"/>
      <c r="W150" s="225"/>
      <c r="X150" s="225"/>
      <c r="Y150" s="225"/>
      <c r="Z150" s="225"/>
      <c r="AA150" s="225"/>
      <c r="AB150" s="225"/>
      <c r="AC150" s="231"/>
      <c r="AD150" s="240">
        <f t="shared" si="4"/>
        <v>0</v>
      </c>
      <c r="AE150" s="241">
        <f t="shared" si="5"/>
      </c>
      <c r="AF150" s="233"/>
      <c r="AG150" s="215"/>
      <c r="AH150" s="226"/>
      <c r="AI150" s="100"/>
      <c r="AJ150" s="215"/>
      <c r="AK150" s="215"/>
      <c r="AL150" s="217"/>
      <c r="AM150" s="227"/>
      <c r="AO150" s="161"/>
      <c r="AP150" s="268">
        <f>IF(AO150="","",VLOOKUP(AO150,'中・高所在地'!$A$2:$D$270,2,FALSE))</f>
      </c>
      <c r="AQ150" s="269">
        <f>IF(AP150="","",VLOOKUP(AO150,'中・高所在地'!$A$2:$D$270,3,FALSE))</f>
      </c>
      <c r="AR150" s="268">
        <f>IF(AQ150="","",VLOOKUP(AO150,'中・高所在地'!$A$2:$D$270,4,FALSE))</f>
      </c>
      <c r="AS150" s="245"/>
      <c r="AT150" s="165"/>
    </row>
    <row r="151" spans="1:46" s="55" customFormat="1" ht="18.75" customHeight="1">
      <c r="A151" s="58">
        <v>147</v>
      </c>
      <c r="B151" s="162"/>
      <c r="C151" s="163"/>
      <c r="D151" s="163"/>
      <c r="E151" s="215"/>
      <c r="F151" s="216"/>
      <c r="G151" s="217"/>
      <c r="H151" s="218"/>
      <c r="I151" s="163"/>
      <c r="J151" s="217"/>
      <c r="K151" s="219"/>
      <c r="L151" s="220"/>
      <c r="M151" s="221"/>
      <c r="N151" s="222"/>
      <c r="O151" s="166"/>
      <c r="P151" s="223"/>
      <c r="Q151" s="224"/>
      <c r="R151" s="225"/>
      <c r="S151" s="225"/>
      <c r="T151" s="225"/>
      <c r="U151" s="225"/>
      <c r="V151" s="225"/>
      <c r="W151" s="225"/>
      <c r="X151" s="225"/>
      <c r="Y151" s="225"/>
      <c r="Z151" s="225"/>
      <c r="AA151" s="225"/>
      <c r="AB151" s="225"/>
      <c r="AC151" s="231"/>
      <c r="AD151" s="240">
        <f t="shared" si="4"/>
        <v>0</v>
      </c>
      <c r="AE151" s="241">
        <f t="shared" si="5"/>
      </c>
      <c r="AF151" s="233"/>
      <c r="AG151" s="215"/>
      <c r="AH151" s="226"/>
      <c r="AI151" s="100"/>
      <c r="AJ151" s="215"/>
      <c r="AK151" s="215"/>
      <c r="AL151" s="217"/>
      <c r="AM151" s="227"/>
      <c r="AO151" s="161"/>
      <c r="AP151" s="268">
        <f>IF(AO151="","",VLOOKUP(AO151,'中・高所在地'!$A$2:$D$270,2,FALSE))</f>
      </c>
      <c r="AQ151" s="269">
        <f>IF(AP151="","",VLOOKUP(AO151,'中・高所在地'!$A$2:$D$270,3,FALSE))</f>
      </c>
      <c r="AR151" s="268">
        <f>IF(AQ151="","",VLOOKUP(AO151,'中・高所在地'!$A$2:$D$270,4,FALSE))</f>
      </c>
      <c r="AS151" s="245"/>
      <c r="AT151" s="165"/>
    </row>
    <row r="152" spans="1:46" s="55" customFormat="1" ht="18.75" customHeight="1">
      <c r="A152" s="58">
        <v>148</v>
      </c>
      <c r="B152" s="162"/>
      <c r="C152" s="163"/>
      <c r="D152" s="163"/>
      <c r="E152" s="215"/>
      <c r="F152" s="216"/>
      <c r="G152" s="217"/>
      <c r="H152" s="218"/>
      <c r="I152" s="163"/>
      <c r="J152" s="217"/>
      <c r="K152" s="219"/>
      <c r="L152" s="220"/>
      <c r="M152" s="221"/>
      <c r="N152" s="222"/>
      <c r="O152" s="166"/>
      <c r="P152" s="223"/>
      <c r="Q152" s="224"/>
      <c r="R152" s="225"/>
      <c r="S152" s="225"/>
      <c r="T152" s="225"/>
      <c r="U152" s="225"/>
      <c r="V152" s="225"/>
      <c r="W152" s="225"/>
      <c r="X152" s="225"/>
      <c r="Y152" s="225"/>
      <c r="Z152" s="225"/>
      <c r="AA152" s="225"/>
      <c r="AB152" s="225"/>
      <c r="AC152" s="231"/>
      <c r="AD152" s="240">
        <f t="shared" si="4"/>
        <v>0</v>
      </c>
      <c r="AE152" s="241">
        <f t="shared" si="5"/>
      </c>
      <c r="AF152" s="233"/>
      <c r="AG152" s="215"/>
      <c r="AH152" s="226"/>
      <c r="AI152" s="100"/>
      <c r="AJ152" s="215"/>
      <c r="AK152" s="215"/>
      <c r="AL152" s="217"/>
      <c r="AM152" s="227"/>
      <c r="AO152" s="161"/>
      <c r="AP152" s="268">
        <f>IF(AO152="","",VLOOKUP(AO152,'中・高所在地'!$A$2:$D$270,2,FALSE))</f>
      </c>
      <c r="AQ152" s="269">
        <f>IF(AP152="","",VLOOKUP(AO152,'中・高所在地'!$A$2:$D$270,3,FALSE))</f>
      </c>
      <c r="AR152" s="268">
        <f>IF(AQ152="","",VLOOKUP(AO152,'中・高所在地'!$A$2:$D$270,4,FALSE))</f>
      </c>
      <c r="AS152" s="245"/>
      <c r="AT152" s="165"/>
    </row>
    <row r="153" spans="1:46" s="55" customFormat="1" ht="18.75" customHeight="1">
      <c r="A153" s="58">
        <v>149</v>
      </c>
      <c r="B153" s="162"/>
      <c r="C153" s="163"/>
      <c r="D153" s="163"/>
      <c r="E153" s="215"/>
      <c r="F153" s="216"/>
      <c r="G153" s="217"/>
      <c r="H153" s="218"/>
      <c r="I153" s="163"/>
      <c r="J153" s="217"/>
      <c r="K153" s="219"/>
      <c r="L153" s="220"/>
      <c r="M153" s="221"/>
      <c r="N153" s="222"/>
      <c r="O153" s="166"/>
      <c r="P153" s="223"/>
      <c r="Q153" s="224"/>
      <c r="R153" s="225"/>
      <c r="S153" s="225"/>
      <c r="T153" s="225"/>
      <c r="U153" s="225"/>
      <c r="V153" s="225"/>
      <c r="W153" s="225"/>
      <c r="X153" s="225"/>
      <c r="Y153" s="225"/>
      <c r="Z153" s="225"/>
      <c r="AA153" s="225"/>
      <c r="AB153" s="225"/>
      <c r="AC153" s="231"/>
      <c r="AD153" s="240">
        <f t="shared" si="4"/>
        <v>0</v>
      </c>
      <c r="AE153" s="241">
        <f t="shared" si="5"/>
      </c>
      <c r="AF153" s="233"/>
      <c r="AG153" s="215"/>
      <c r="AH153" s="226"/>
      <c r="AI153" s="100"/>
      <c r="AJ153" s="215"/>
      <c r="AK153" s="215"/>
      <c r="AL153" s="217"/>
      <c r="AM153" s="227"/>
      <c r="AO153" s="161"/>
      <c r="AP153" s="268">
        <f>IF(AO153="","",VLOOKUP(AO153,'中・高所在地'!$A$2:$D$270,2,FALSE))</f>
      </c>
      <c r="AQ153" s="269">
        <f>IF(AP153="","",VLOOKUP(AO153,'中・高所在地'!$A$2:$D$270,3,FALSE))</f>
      </c>
      <c r="AR153" s="268">
        <f>IF(AQ153="","",VLOOKUP(AO153,'中・高所在地'!$A$2:$D$270,4,FALSE))</f>
      </c>
      <c r="AS153" s="245"/>
      <c r="AT153" s="165"/>
    </row>
    <row r="154" spans="1:46" s="55" customFormat="1" ht="18.75" customHeight="1">
      <c r="A154" s="58">
        <v>150</v>
      </c>
      <c r="B154" s="162"/>
      <c r="C154" s="163"/>
      <c r="D154" s="163"/>
      <c r="E154" s="215"/>
      <c r="F154" s="216"/>
      <c r="G154" s="217"/>
      <c r="H154" s="218"/>
      <c r="I154" s="163"/>
      <c r="J154" s="217"/>
      <c r="K154" s="219"/>
      <c r="L154" s="220"/>
      <c r="M154" s="221"/>
      <c r="N154" s="222"/>
      <c r="O154" s="166"/>
      <c r="P154" s="223"/>
      <c r="Q154" s="224"/>
      <c r="R154" s="225"/>
      <c r="S154" s="225"/>
      <c r="T154" s="225"/>
      <c r="U154" s="225"/>
      <c r="V154" s="225"/>
      <c r="W154" s="225"/>
      <c r="X154" s="225"/>
      <c r="Y154" s="225"/>
      <c r="Z154" s="225"/>
      <c r="AA154" s="225"/>
      <c r="AB154" s="225"/>
      <c r="AC154" s="231"/>
      <c r="AD154" s="240">
        <f t="shared" si="4"/>
        <v>0</v>
      </c>
      <c r="AE154" s="241">
        <f t="shared" si="5"/>
      </c>
      <c r="AF154" s="233"/>
      <c r="AG154" s="215"/>
      <c r="AH154" s="226"/>
      <c r="AI154" s="100"/>
      <c r="AJ154" s="215"/>
      <c r="AK154" s="215"/>
      <c r="AL154" s="217"/>
      <c r="AM154" s="227"/>
      <c r="AO154" s="161"/>
      <c r="AP154" s="268">
        <f>IF(AO154="","",VLOOKUP(AO154,'中・高所在地'!$A$2:$D$270,2,FALSE))</f>
      </c>
      <c r="AQ154" s="269">
        <f>IF(AP154="","",VLOOKUP(AO154,'中・高所在地'!$A$2:$D$270,3,FALSE))</f>
      </c>
      <c r="AR154" s="268">
        <f>IF(AQ154="","",VLOOKUP(AO154,'中・高所在地'!$A$2:$D$270,4,FALSE))</f>
      </c>
      <c r="AS154" s="245"/>
      <c r="AT154" s="165"/>
    </row>
    <row r="155" spans="1:46" s="55" customFormat="1" ht="18.75" customHeight="1">
      <c r="A155" s="58">
        <v>151</v>
      </c>
      <c r="B155" s="162"/>
      <c r="C155" s="163"/>
      <c r="D155" s="163"/>
      <c r="E155" s="215"/>
      <c r="F155" s="216"/>
      <c r="G155" s="217"/>
      <c r="H155" s="218"/>
      <c r="I155" s="163"/>
      <c r="J155" s="217"/>
      <c r="K155" s="219"/>
      <c r="L155" s="220"/>
      <c r="M155" s="221"/>
      <c r="N155" s="222"/>
      <c r="O155" s="166"/>
      <c r="P155" s="223"/>
      <c r="Q155" s="224"/>
      <c r="R155" s="225"/>
      <c r="S155" s="225"/>
      <c r="T155" s="225"/>
      <c r="U155" s="225"/>
      <c r="V155" s="225"/>
      <c r="W155" s="225"/>
      <c r="X155" s="225"/>
      <c r="Y155" s="225"/>
      <c r="Z155" s="225"/>
      <c r="AA155" s="225"/>
      <c r="AB155" s="225"/>
      <c r="AC155" s="231"/>
      <c r="AD155" s="240">
        <f t="shared" si="4"/>
        <v>0</v>
      </c>
      <c r="AE155" s="241">
        <f t="shared" si="5"/>
      </c>
      <c r="AF155" s="233"/>
      <c r="AG155" s="215"/>
      <c r="AH155" s="226"/>
      <c r="AI155" s="100"/>
      <c r="AJ155" s="215"/>
      <c r="AK155" s="215"/>
      <c r="AL155" s="217"/>
      <c r="AM155" s="227"/>
      <c r="AO155" s="161"/>
      <c r="AP155" s="268">
        <f>IF(AO155="","",VLOOKUP(AO155,'中・高所在地'!$A$2:$D$270,2,FALSE))</f>
      </c>
      <c r="AQ155" s="269">
        <f>IF(AP155="","",VLOOKUP(AO155,'中・高所在地'!$A$2:$D$270,3,FALSE))</f>
      </c>
      <c r="AR155" s="268">
        <f>IF(AQ155="","",VLOOKUP(AO155,'中・高所在地'!$A$2:$D$270,4,FALSE))</f>
      </c>
      <c r="AS155" s="245"/>
      <c r="AT155" s="165"/>
    </row>
    <row r="156" spans="1:46" s="55" customFormat="1" ht="18.75" customHeight="1">
      <c r="A156" s="58">
        <v>152</v>
      </c>
      <c r="B156" s="162"/>
      <c r="C156" s="163"/>
      <c r="D156" s="163"/>
      <c r="E156" s="215"/>
      <c r="F156" s="216"/>
      <c r="G156" s="217"/>
      <c r="H156" s="218"/>
      <c r="I156" s="163"/>
      <c r="J156" s="217"/>
      <c r="K156" s="219"/>
      <c r="L156" s="220"/>
      <c r="M156" s="221"/>
      <c r="N156" s="222"/>
      <c r="O156" s="166"/>
      <c r="P156" s="223"/>
      <c r="Q156" s="224"/>
      <c r="R156" s="225"/>
      <c r="S156" s="225"/>
      <c r="T156" s="225"/>
      <c r="U156" s="225"/>
      <c r="V156" s="225"/>
      <c r="W156" s="225"/>
      <c r="X156" s="225"/>
      <c r="Y156" s="225"/>
      <c r="Z156" s="225"/>
      <c r="AA156" s="225"/>
      <c r="AB156" s="225"/>
      <c r="AC156" s="231"/>
      <c r="AD156" s="240">
        <f t="shared" si="4"/>
        <v>0</v>
      </c>
      <c r="AE156" s="241">
        <f t="shared" si="5"/>
      </c>
      <c r="AF156" s="233"/>
      <c r="AG156" s="215"/>
      <c r="AH156" s="226"/>
      <c r="AI156" s="100"/>
      <c r="AJ156" s="215"/>
      <c r="AK156" s="215"/>
      <c r="AL156" s="217"/>
      <c r="AM156" s="227"/>
      <c r="AO156" s="161"/>
      <c r="AP156" s="268">
        <f>IF(AO156="","",VLOOKUP(AO156,'中・高所在地'!$A$2:$D$270,2,FALSE))</f>
      </c>
      <c r="AQ156" s="269">
        <f>IF(AP156="","",VLOOKUP(AO156,'中・高所在地'!$A$2:$D$270,3,FALSE))</f>
      </c>
      <c r="AR156" s="268">
        <f>IF(AQ156="","",VLOOKUP(AO156,'中・高所在地'!$A$2:$D$270,4,FALSE))</f>
      </c>
      <c r="AS156" s="245"/>
      <c r="AT156" s="165"/>
    </row>
    <row r="157" spans="1:46" s="55" customFormat="1" ht="18.75" customHeight="1">
      <c r="A157" s="58">
        <v>153</v>
      </c>
      <c r="B157" s="162"/>
      <c r="C157" s="163"/>
      <c r="D157" s="163"/>
      <c r="E157" s="215"/>
      <c r="F157" s="216"/>
      <c r="G157" s="217"/>
      <c r="H157" s="218"/>
      <c r="I157" s="163"/>
      <c r="J157" s="217"/>
      <c r="K157" s="219"/>
      <c r="L157" s="220"/>
      <c r="M157" s="221"/>
      <c r="N157" s="222"/>
      <c r="O157" s="166"/>
      <c r="P157" s="223"/>
      <c r="Q157" s="224"/>
      <c r="R157" s="225"/>
      <c r="S157" s="225"/>
      <c r="T157" s="225"/>
      <c r="U157" s="225"/>
      <c r="V157" s="225"/>
      <c r="W157" s="225"/>
      <c r="X157" s="225"/>
      <c r="Y157" s="225"/>
      <c r="Z157" s="225"/>
      <c r="AA157" s="225"/>
      <c r="AB157" s="225"/>
      <c r="AC157" s="231"/>
      <c r="AD157" s="240">
        <f t="shared" si="4"/>
        <v>0</v>
      </c>
      <c r="AE157" s="241">
        <f t="shared" si="5"/>
      </c>
      <c r="AF157" s="233"/>
      <c r="AG157" s="215"/>
      <c r="AH157" s="226"/>
      <c r="AI157" s="100"/>
      <c r="AJ157" s="215"/>
      <c r="AK157" s="215"/>
      <c r="AL157" s="217"/>
      <c r="AM157" s="227"/>
      <c r="AO157" s="161"/>
      <c r="AP157" s="268">
        <f>IF(AO157="","",VLOOKUP(AO157,'中・高所在地'!$A$2:$D$270,2,FALSE))</f>
      </c>
      <c r="AQ157" s="269">
        <f>IF(AP157="","",VLOOKUP(AO157,'中・高所在地'!$A$2:$D$270,3,FALSE))</f>
      </c>
      <c r="AR157" s="268">
        <f>IF(AQ157="","",VLOOKUP(AO157,'中・高所在地'!$A$2:$D$270,4,FALSE))</f>
      </c>
      <c r="AS157" s="245"/>
      <c r="AT157" s="165"/>
    </row>
    <row r="158" spans="1:46" s="55" customFormat="1" ht="18.75" customHeight="1">
      <c r="A158" s="58">
        <v>154</v>
      </c>
      <c r="B158" s="162"/>
      <c r="C158" s="163"/>
      <c r="D158" s="163"/>
      <c r="E158" s="215"/>
      <c r="F158" s="216"/>
      <c r="G158" s="217"/>
      <c r="H158" s="218"/>
      <c r="I158" s="163"/>
      <c r="J158" s="217"/>
      <c r="K158" s="219"/>
      <c r="L158" s="220"/>
      <c r="M158" s="221"/>
      <c r="N158" s="222"/>
      <c r="O158" s="166"/>
      <c r="P158" s="223"/>
      <c r="Q158" s="224"/>
      <c r="R158" s="225"/>
      <c r="S158" s="225"/>
      <c r="T158" s="225"/>
      <c r="U158" s="225"/>
      <c r="V158" s="225"/>
      <c r="W158" s="225"/>
      <c r="X158" s="225"/>
      <c r="Y158" s="225"/>
      <c r="Z158" s="225"/>
      <c r="AA158" s="225"/>
      <c r="AB158" s="225"/>
      <c r="AC158" s="231"/>
      <c r="AD158" s="240">
        <f t="shared" si="4"/>
        <v>0</v>
      </c>
      <c r="AE158" s="241">
        <f t="shared" si="5"/>
      </c>
      <c r="AF158" s="233"/>
      <c r="AG158" s="215"/>
      <c r="AH158" s="226"/>
      <c r="AI158" s="100"/>
      <c r="AJ158" s="215"/>
      <c r="AK158" s="215"/>
      <c r="AL158" s="217"/>
      <c r="AM158" s="227"/>
      <c r="AO158" s="161"/>
      <c r="AP158" s="268">
        <f>IF(AO158="","",VLOOKUP(AO158,'中・高所在地'!$A$2:$D$270,2,FALSE))</f>
      </c>
      <c r="AQ158" s="269">
        <f>IF(AP158="","",VLOOKUP(AO158,'中・高所在地'!$A$2:$D$270,3,FALSE))</f>
      </c>
      <c r="AR158" s="268">
        <f>IF(AQ158="","",VLOOKUP(AO158,'中・高所在地'!$A$2:$D$270,4,FALSE))</f>
      </c>
      <c r="AS158" s="245"/>
      <c r="AT158" s="165"/>
    </row>
    <row r="159" spans="1:46" s="55" customFormat="1" ht="18.75" customHeight="1">
      <c r="A159" s="58">
        <v>155</v>
      </c>
      <c r="B159" s="162"/>
      <c r="C159" s="163"/>
      <c r="D159" s="163"/>
      <c r="E159" s="215"/>
      <c r="F159" s="216"/>
      <c r="G159" s="217"/>
      <c r="H159" s="218"/>
      <c r="I159" s="163"/>
      <c r="J159" s="217"/>
      <c r="K159" s="219"/>
      <c r="L159" s="220"/>
      <c r="M159" s="221"/>
      <c r="N159" s="222"/>
      <c r="O159" s="166"/>
      <c r="P159" s="223"/>
      <c r="Q159" s="224"/>
      <c r="R159" s="225"/>
      <c r="S159" s="225"/>
      <c r="T159" s="225"/>
      <c r="U159" s="225"/>
      <c r="V159" s="225"/>
      <c r="W159" s="225"/>
      <c r="X159" s="225"/>
      <c r="Y159" s="225"/>
      <c r="Z159" s="225"/>
      <c r="AA159" s="225"/>
      <c r="AB159" s="225"/>
      <c r="AC159" s="231"/>
      <c r="AD159" s="240">
        <f t="shared" si="4"/>
        <v>0</v>
      </c>
      <c r="AE159" s="241">
        <f t="shared" si="5"/>
      </c>
      <c r="AF159" s="233"/>
      <c r="AG159" s="215"/>
      <c r="AH159" s="226"/>
      <c r="AI159" s="100"/>
      <c r="AJ159" s="215"/>
      <c r="AK159" s="215"/>
      <c r="AL159" s="217"/>
      <c r="AM159" s="227"/>
      <c r="AO159" s="161"/>
      <c r="AP159" s="268">
        <f>IF(AO159="","",VLOOKUP(AO159,'中・高所在地'!$A$2:$D$270,2,FALSE))</f>
      </c>
      <c r="AQ159" s="269">
        <f>IF(AP159="","",VLOOKUP(AO159,'中・高所在地'!$A$2:$D$270,3,FALSE))</f>
      </c>
      <c r="AR159" s="268">
        <f>IF(AQ159="","",VLOOKUP(AO159,'中・高所在地'!$A$2:$D$270,4,FALSE))</f>
      </c>
      <c r="AS159" s="245"/>
      <c r="AT159" s="165"/>
    </row>
    <row r="160" spans="1:46" s="55" customFormat="1" ht="18.75" customHeight="1">
      <c r="A160" s="58">
        <v>156</v>
      </c>
      <c r="B160" s="162"/>
      <c r="C160" s="163"/>
      <c r="D160" s="163"/>
      <c r="E160" s="215"/>
      <c r="F160" s="216"/>
      <c r="G160" s="217"/>
      <c r="H160" s="218"/>
      <c r="I160" s="163"/>
      <c r="J160" s="217"/>
      <c r="K160" s="219"/>
      <c r="L160" s="220"/>
      <c r="M160" s="221"/>
      <c r="N160" s="222"/>
      <c r="O160" s="166"/>
      <c r="P160" s="223"/>
      <c r="Q160" s="224"/>
      <c r="R160" s="225"/>
      <c r="S160" s="225"/>
      <c r="T160" s="225"/>
      <c r="U160" s="225"/>
      <c r="V160" s="225"/>
      <c r="W160" s="225"/>
      <c r="X160" s="225"/>
      <c r="Y160" s="225"/>
      <c r="Z160" s="225"/>
      <c r="AA160" s="225"/>
      <c r="AB160" s="225"/>
      <c r="AC160" s="231"/>
      <c r="AD160" s="240">
        <f t="shared" si="4"/>
        <v>0</v>
      </c>
      <c r="AE160" s="241">
        <f t="shared" si="5"/>
      </c>
      <c r="AF160" s="233"/>
      <c r="AG160" s="215"/>
      <c r="AH160" s="226"/>
      <c r="AI160" s="100"/>
      <c r="AJ160" s="215"/>
      <c r="AK160" s="215"/>
      <c r="AL160" s="217"/>
      <c r="AM160" s="227"/>
      <c r="AO160" s="161"/>
      <c r="AP160" s="268">
        <f>IF(AO160="","",VLOOKUP(AO160,'中・高所在地'!$A$2:$D$270,2,FALSE))</f>
      </c>
      <c r="AQ160" s="269">
        <f>IF(AP160="","",VLOOKUP(AO160,'中・高所在地'!$A$2:$D$270,3,FALSE))</f>
      </c>
      <c r="AR160" s="268">
        <f>IF(AQ160="","",VLOOKUP(AO160,'中・高所在地'!$A$2:$D$270,4,FALSE))</f>
      </c>
      <c r="AS160" s="245"/>
      <c r="AT160" s="165"/>
    </row>
    <row r="161" spans="1:46" s="55" customFormat="1" ht="18.75" customHeight="1">
      <c r="A161" s="58">
        <v>157</v>
      </c>
      <c r="B161" s="162"/>
      <c r="C161" s="163"/>
      <c r="D161" s="163"/>
      <c r="E161" s="215"/>
      <c r="F161" s="216"/>
      <c r="G161" s="217"/>
      <c r="H161" s="218"/>
      <c r="I161" s="163"/>
      <c r="J161" s="217"/>
      <c r="K161" s="219"/>
      <c r="L161" s="220"/>
      <c r="M161" s="221"/>
      <c r="N161" s="222"/>
      <c r="O161" s="166"/>
      <c r="P161" s="223"/>
      <c r="Q161" s="224"/>
      <c r="R161" s="225"/>
      <c r="S161" s="225"/>
      <c r="T161" s="225"/>
      <c r="U161" s="225"/>
      <c r="V161" s="225"/>
      <c r="W161" s="225"/>
      <c r="X161" s="225"/>
      <c r="Y161" s="225"/>
      <c r="Z161" s="225"/>
      <c r="AA161" s="225"/>
      <c r="AB161" s="225"/>
      <c r="AC161" s="231"/>
      <c r="AD161" s="240">
        <f t="shared" si="4"/>
        <v>0</v>
      </c>
      <c r="AE161" s="241">
        <f t="shared" si="5"/>
      </c>
      <c r="AF161" s="233"/>
      <c r="AG161" s="215"/>
      <c r="AH161" s="226"/>
      <c r="AI161" s="100"/>
      <c r="AJ161" s="215"/>
      <c r="AK161" s="215"/>
      <c r="AL161" s="217"/>
      <c r="AM161" s="227"/>
      <c r="AO161" s="161"/>
      <c r="AP161" s="268">
        <f>IF(AO161="","",VLOOKUP(AO161,'中・高所在地'!$A$2:$D$270,2,FALSE))</f>
      </c>
      <c r="AQ161" s="269">
        <f>IF(AP161="","",VLOOKUP(AO161,'中・高所在地'!$A$2:$D$270,3,FALSE))</f>
      </c>
      <c r="AR161" s="268">
        <f>IF(AQ161="","",VLOOKUP(AO161,'中・高所在地'!$A$2:$D$270,4,FALSE))</f>
      </c>
      <c r="AS161" s="245"/>
      <c r="AT161" s="165"/>
    </row>
    <row r="162" spans="1:46" s="55" customFormat="1" ht="18.75" customHeight="1">
      <c r="A162" s="58">
        <v>158</v>
      </c>
      <c r="B162" s="162"/>
      <c r="C162" s="163"/>
      <c r="D162" s="163"/>
      <c r="E162" s="215"/>
      <c r="F162" s="216"/>
      <c r="G162" s="217"/>
      <c r="H162" s="218"/>
      <c r="I162" s="163"/>
      <c r="J162" s="217"/>
      <c r="K162" s="219"/>
      <c r="L162" s="220"/>
      <c r="M162" s="221"/>
      <c r="N162" s="222"/>
      <c r="O162" s="166"/>
      <c r="P162" s="223"/>
      <c r="Q162" s="224"/>
      <c r="R162" s="225"/>
      <c r="S162" s="225"/>
      <c r="T162" s="225"/>
      <c r="U162" s="225"/>
      <c r="V162" s="225"/>
      <c r="W162" s="225"/>
      <c r="X162" s="225"/>
      <c r="Y162" s="225"/>
      <c r="Z162" s="225"/>
      <c r="AA162" s="225"/>
      <c r="AB162" s="225"/>
      <c r="AC162" s="231"/>
      <c r="AD162" s="240">
        <f t="shared" si="4"/>
        <v>0</v>
      </c>
      <c r="AE162" s="241">
        <f t="shared" si="5"/>
      </c>
      <c r="AF162" s="233"/>
      <c r="AG162" s="215"/>
      <c r="AH162" s="226"/>
      <c r="AI162" s="100"/>
      <c r="AJ162" s="215"/>
      <c r="AK162" s="215"/>
      <c r="AL162" s="217"/>
      <c r="AM162" s="227"/>
      <c r="AO162" s="161"/>
      <c r="AP162" s="268">
        <f>IF(AO162="","",VLOOKUP(AO162,'中・高所在地'!$A$2:$D$270,2,FALSE))</f>
      </c>
      <c r="AQ162" s="269">
        <f>IF(AP162="","",VLOOKUP(AO162,'中・高所在地'!$A$2:$D$270,3,FALSE))</f>
      </c>
      <c r="AR162" s="268">
        <f>IF(AQ162="","",VLOOKUP(AO162,'中・高所在地'!$A$2:$D$270,4,FALSE))</f>
      </c>
      <c r="AS162" s="245"/>
      <c r="AT162" s="165"/>
    </row>
    <row r="163" spans="1:46" s="55" customFormat="1" ht="18.75" customHeight="1">
      <c r="A163" s="58">
        <v>159</v>
      </c>
      <c r="B163" s="162"/>
      <c r="C163" s="163"/>
      <c r="D163" s="163"/>
      <c r="E163" s="215"/>
      <c r="F163" s="216"/>
      <c r="G163" s="217"/>
      <c r="H163" s="218"/>
      <c r="I163" s="163"/>
      <c r="J163" s="217"/>
      <c r="K163" s="219"/>
      <c r="L163" s="220"/>
      <c r="M163" s="221"/>
      <c r="N163" s="222"/>
      <c r="O163" s="166"/>
      <c r="P163" s="223"/>
      <c r="Q163" s="224"/>
      <c r="R163" s="225"/>
      <c r="S163" s="225"/>
      <c r="T163" s="225"/>
      <c r="U163" s="225"/>
      <c r="V163" s="225"/>
      <c r="W163" s="225"/>
      <c r="X163" s="225"/>
      <c r="Y163" s="225"/>
      <c r="Z163" s="225"/>
      <c r="AA163" s="225"/>
      <c r="AB163" s="225"/>
      <c r="AC163" s="231"/>
      <c r="AD163" s="240">
        <f t="shared" si="4"/>
        <v>0</v>
      </c>
      <c r="AE163" s="241">
        <f t="shared" si="5"/>
      </c>
      <c r="AF163" s="233"/>
      <c r="AG163" s="215"/>
      <c r="AH163" s="226"/>
      <c r="AI163" s="100"/>
      <c r="AJ163" s="215"/>
      <c r="AK163" s="215"/>
      <c r="AL163" s="217"/>
      <c r="AM163" s="227"/>
      <c r="AO163" s="161"/>
      <c r="AP163" s="268">
        <f>IF(AO163="","",VLOOKUP(AO163,'中・高所在地'!$A$2:$D$270,2,FALSE))</f>
      </c>
      <c r="AQ163" s="269">
        <f>IF(AP163="","",VLOOKUP(AO163,'中・高所在地'!$A$2:$D$270,3,FALSE))</f>
      </c>
      <c r="AR163" s="268">
        <f>IF(AQ163="","",VLOOKUP(AO163,'中・高所在地'!$A$2:$D$270,4,FALSE))</f>
      </c>
      <c r="AS163" s="245"/>
      <c r="AT163" s="165"/>
    </row>
    <row r="164" spans="1:46" s="55" customFormat="1" ht="18.75" customHeight="1">
      <c r="A164" s="58">
        <v>160</v>
      </c>
      <c r="B164" s="162"/>
      <c r="C164" s="163"/>
      <c r="D164" s="163"/>
      <c r="E164" s="215"/>
      <c r="F164" s="216"/>
      <c r="G164" s="217"/>
      <c r="H164" s="218"/>
      <c r="I164" s="163"/>
      <c r="J164" s="217"/>
      <c r="K164" s="219"/>
      <c r="L164" s="220"/>
      <c r="M164" s="221"/>
      <c r="N164" s="222"/>
      <c r="O164" s="166"/>
      <c r="P164" s="223"/>
      <c r="Q164" s="224"/>
      <c r="R164" s="225"/>
      <c r="S164" s="225"/>
      <c r="T164" s="225"/>
      <c r="U164" s="225"/>
      <c r="V164" s="225"/>
      <c r="W164" s="225"/>
      <c r="X164" s="225"/>
      <c r="Y164" s="225"/>
      <c r="Z164" s="225"/>
      <c r="AA164" s="225"/>
      <c r="AB164" s="225"/>
      <c r="AC164" s="231"/>
      <c r="AD164" s="240">
        <f t="shared" si="4"/>
        <v>0</v>
      </c>
      <c r="AE164" s="241">
        <f t="shared" si="5"/>
      </c>
      <c r="AF164" s="233"/>
      <c r="AG164" s="215"/>
      <c r="AH164" s="226"/>
      <c r="AI164" s="100"/>
      <c r="AJ164" s="215"/>
      <c r="AK164" s="215"/>
      <c r="AL164" s="217"/>
      <c r="AM164" s="227"/>
      <c r="AO164" s="161"/>
      <c r="AP164" s="268">
        <f>IF(AO164="","",VLOOKUP(AO164,'中・高所在地'!$A$2:$D$270,2,FALSE))</f>
      </c>
      <c r="AQ164" s="269">
        <f>IF(AP164="","",VLOOKUP(AO164,'中・高所在地'!$A$2:$D$270,3,FALSE))</f>
      </c>
      <c r="AR164" s="268">
        <f>IF(AQ164="","",VLOOKUP(AO164,'中・高所在地'!$A$2:$D$270,4,FALSE))</f>
      </c>
      <c r="AS164" s="245"/>
      <c r="AT164" s="165"/>
    </row>
    <row r="165" spans="1:46" s="55" customFormat="1" ht="18.75" customHeight="1">
      <c r="A165" s="58">
        <v>161</v>
      </c>
      <c r="B165" s="162"/>
      <c r="C165" s="163"/>
      <c r="D165" s="163"/>
      <c r="E165" s="215"/>
      <c r="F165" s="216"/>
      <c r="G165" s="217"/>
      <c r="H165" s="218"/>
      <c r="I165" s="163"/>
      <c r="J165" s="217"/>
      <c r="K165" s="219"/>
      <c r="L165" s="220"/>
      <c r="M165" s="221"/>
      <c r="N165" s="222"/>
      <c r="O165" s="166"/>
      <c r="P165" s="223"/>
      <c r="Q165" s="224"/>
      <c r="R165" s="225"/>
      <c r="S165" s="225"/>
      <c r="T165" s="225"/>
      <c r="U165" s="225"/>
      <c r="V165" s="225"/>
      <c r="W165" s="225"/>
      <c r="X165" s="225"/>
      <c r="Y165" s="225"/>
      <c r="Z165" s="225"/>
      <c r="AA165" s="225"/>
      <c r="AB165" s="225"/>
      <c r="AC165" s="231"/>
      <c r="AD165" s="240">
        <f t="shared" si="4"/>
        <v>0</v>
      </c>
      <c r="AE165" s="241">
        <f t="shared" si="5"/>
      </c>
      <c r="AF165" s="233"/>
      <c r="AG165" s="215"/>
      <c r="AH165" s="226"/>
      <c r="AI165" s="100"/>
      <c r="AJ165" s="215"/>
      <c r="AK165" s="215"/>
      <c r="AL165" s="217"/>
      <c r="AM165" s="227"/>
      <c r="AO165" s="161"/>
      <c r="AP165" s="268">
        <f>IF(AO165="","",VLOOKUP(AO165,'中・高所在地'!$A$2:$D$270,2,FALSE))</f>
      </c>
      <c r="AQ165" s="269">
        <f>IF(AP165="","",VLOOKUP(AO165,'中・高所在地'!$A$2:$D$270,3,FALSE))</f>
      </c>
      <c r="AR165" s="268">
        <f>IF(AQ165="","",VLOOKUP(AO165,'中・高所在地'!$A$2:$D$270,4,FALSE))</f>
      </c>
      <c r="AS165" s="245"/>
      <c r="AT165" s="165"/>
    </row>
    <row r="166" spans="1:46" s="55" customFormat="1" ht="18.75" customHeight="1">
      <c r="A166" s="58">
        <v>162</v>
      </c>
      <c r="B166" s="162"/>
      <c r="C166" s="163"/>
      <c r="D166" s="163"/>
      <c r="E166" s="215"/>
      <c r="F166" s="216"/>
      <c r="G166" s="217"/>
      <c r="H166" s="218"/>
      <c r="I166" s="163"/>
      <c r="J166" s="217"/>
      <c r="K166" s="219"/>
      <c r="L166" s="220"/>
      <c r="M166" s="221"/>
      <c r="N166" s="222"/>
      <c r="O166" s="166"/>
      <c r="P166" s="223"/>
      <c r="Q166" s="224"/>
      <c r="R166" s="225"/>
      <c r="S166" s="225"/>
      <c r="T166" s="225"/>
      <c r="U166" s="225"/>
      <c r="V166" s="225"/>
      <c r="W166" s="225"/>
      <c r="X166" s="225"/>
      <c r="Y166" s="225"/>
      <c r="Z166" s="225"/>
      <c r="AA166" s="225"/>
      <c r="AB166" s="225"/>
      <c r="AC166" s="231"/>
      <c r="AD166" s="240">
        <f t="shared" si="4"/>
        <v>0</v>
      </c>
      <c r="AE166" s="241">
        <f t="shared" si="5"/>
      </c>
      <c r="AF166" s="233"/>
      <c r="AG166" s="215"/>
      <c r="AH166" s="226"/>
      <c r="AI166" s="100"/>
      <c r="AJ166" s="215"/>
      <c r="AK166" s="215"/>
      <c r="AL166" s="217"/>
      <c r="AM166" s="227"/>
      <c r="AO166" s="161"/>
      <c r="AP166" s="268">
        <f>IF(AO166="","",VLOOKUP(AO166,'中・高所在地'!$A$2:$D$270,2,FALSE))</f>
      </c>
      <c r="AQ166" s="269">
        <f>IF(AP166="","",VLOOKUP(AO166,'中・高所在地'!$A$2:$D$270,3,FALSE))</f>
      </c>
      <c r="AR166" s="268">
        <f>IF(AQ166="","",VLOOKUP(AO166,'中・高所在地'!$A$2:$D$270,4,FALSE))</f>
      </c>
      <c r="AS166" s="245"/>
      <c r="AT166" s="165"/>
    </row>
    <row r="167" spans="1:46" s="55" customFormat="1" ht="18.75" customHeight="1">
      <c r="A167" s="58">
        <v>163</v>
      </c>
      <c r="B167" s="162"/>
      <c r="C167" s="163"/>
      <c r="D167" s="163"/>
      <c r="E167" s="215"/>
      <c r="F167" s="216"/>
      <c r="G167" s="217"/>
      <c r="H167" s="218"/>
      <c r="I167" s="163"/>
      <c r="J167" s="217"/>
      <c r="K167" s="219"/>
      <c r="L167" s="220"/>
      <c r="M167" s="221"/>
      <c r="N167" s="222"/>
      <c r="O167" s="166"/>
      <c r="P167" s="223"/>
      <c r="Q167" s="224"/>
      <c r="R167" s="225"/>
      <c r="S167" s="225"/>
      <c r="T167" s="225"/>
      <c r="U167" s="225"/>
      <c r="V167" s="225"/>
      <c r="W167" s="225"/>
      <c r="X167" s="225"/>
      <c r="Y167" s="225"/>
      <c r="Z167" s="225"/>
      <c r="AA167" s="225"/>
      <c r="AB167" s="225"/>
      <c r="AC167" s="231"/>
      <c r="AD167" s="240">
        <f t="shared" si="4"/>
        <v>0</v>
      </c>
      <c r="AE167" s="241">
        <f t="shared" si="5"/>
      </c>
      <c r="AF167" s="233"/>
      <c r="AG167" s="215"/>
      <c r="AH167" s="226"/>
      <c r="AI167" s="100"/>
      <c r="AJ167" s="215"/>
      <c r="AK167" s="215"/>
      <c r="AL167" s="217"/>
      <c r="AM167" s="227"/>
      <c r="AO167" s="161"/>
      <c r="AP167" s="268">
        <f>IF(AO167="","",VLOOKUP(AO167,'中・高所在地'!$A$2:$D$270,2,FALSE))</f>
      </c>
      <c r="AQ167" s="269">
        <f>IF(AP167="","",VLOOKUP(AO167,'中・高所在地'!$A$2:$D$270,3,FALSE))</f>
      </c>
      <c r="AR167" s="268">
        <f>IF(AQ167="","",VLOOKUP(AO167,'中・高所在地'!$A$2:$D$270,4,FALSE))</f>
      </c>
      <c r="AS167" s="245"/>
      <c r="AT167" s="165"/>
    </row>
    <row r="168" spans="1:46" s="55" customFormat="1" ht="18.75" customHeight="1">
      <c r="A168" s="58">
        <v>164</v>
      </c>
      <c r="B168" s="162"/>
      <c r="C168" s="163"/>
      <c r="D168" s="163"/>
      <c r="E168" s="215"/>
      <c r="F168" s="216"/>
      <c r="G168" s="217"/>
      <c r="H168" s="218"/>
      <c r="I168" s="163"/>
      <c r="J168" s="217"/>
      <c r="K168" s="219"/>
      <c r="L168" s="220"/>
      <c r="M168" s="221"/>
      <c r="N168" s="222"/>
      <c r="O168" s="166"/>
      <c r="P168" s="223"/>
      <c r="Q168" s="224"/>
      <c r="R168" s="225"/>
      <c r="S168" s="225"/>
      <c r="T168" s="225"/>
      <c r="U168" s="225"/>
      <c r="V168" s="225"/>
      <c r="W168" s="225"/>
      <c r="X168" s="225"/>
      <c r="Y168" s="225"/>
      <c r="Z168" s="225"/>
      <c r="AA168" s="225"/>
      <c r="AB168" s="225"/>
      <c r="AC168" s="231"/>
      <c r="AD168" s="240">
        <f t="shared" si="4"/>
        <v>0</v>
      </c>
      <c r="AE168" s="241">
        <f t="shared" si="5"/>
      </c>
      <c r="AF168" s="233"/>
      <c r="AG168" s="215"/>
      <c r="AH168" s="226"/>
      <c r="AI168" s="100"/>
      <c r="AJ168" s="215"/>
      <c r="AK168" s="215"/>
      <c r="AL168" s="217"/>
      <c r="AM168" s="227"/>
      <c r="AO168" s="161"/>
      <c r="AP168" s="268">
        <f>IF(AO168="","",VLOOKUP(AO168,'中・高所在地'!$A$2:$D$270,2,FALSE))</f>
      </c>
      <c r="AQ168" s="269">
        <f>IF(AP168="","",VLOOKUP(AO168,'中・高所在地'!$A$2:$D$270,3,FALSE))</f>
      </c>
      <c r="AR168" s="268">
        <f>IF(AQ168="","",VLOOKUP(AO168,'中・高所在地'!$A$2:$D$270,4,FALSE))</f>
      </c>
      <c r="AS168" s="245"/>
      <c r="AT168" s="165"/>
    </row>
    <row r="169" spans="1:46" s="55" customFormat="1" ht="18.75" customHeight="1">
      <c r="A169" s="58">
        <v>165</v>
      </c>
      <c r="B169" s="162"/>
      <c r="C169" s="163"/>
      <c r="D169" s="163"/>
      <c r="E169" s="215"/>
      <c r="F169" s="216"/>
      <c r="G169" s="217"/>
      <c r="H169" s="218"/>
      <c r="I169" s="163"/>
      <c r="J169" s="217"/>
      <c r="K169" s="219"/>
      <c r="L169" s="220"/>
      <c r="M169" s="221"/>
      <c r="N169" s="222"/>
      <c r="O169" s="166"/>
      <c r="P169" s="223"/>
      <c r="Q169" s="224"/>
      <c r="R169" s="225"/>
      <c r="S169" s="225"/>
      <c r="T169" s="225"/>
      <c r="U169" s="225"/>
      <c r="V169" s="225"/>
      <c r="W169" s="225"/>
      <c r="X169" s="225"/>
      <c r="Y169" s="225"/>
      <c r="Z169" s="225"/>
      <c r="AA169" s="225"/>
      <c r="AB169" s="225"/>
      <c r="AC169" s="231"/>
      <c r="AD169" s="240">
        <f t="shared" si="4"/>
        <v>0</v>
      </c>
      <c r="AE169" s="241">
        <f t="shared" si="5"/>
      </c>
      <c r="AF169" s="233"/>
      <c r="AG169" s="215"/>
      <c r="AH169" s="226"/>
      <c r="AI169" s="100"/>
      <c r="AJ169" s="215"/>
      <c r="AK169" s="215"/>
      <c r="AL169" s="217"/>
      <c r="AM169" s="227"/>
      <c r="AO169" s="161"/>
      <c r="AP169" s="268">
        <f>IF(AO169="","",VLOOKUP(AO169,'中・高所在地'!$A$2:$D$270,2,FALSE))</f>
      </c>
      <c r="AQ169" s="269">
        <f>IF(AP169="","",VLOOKUP(AO169,'中・高所在地'!$A$2:$D$270,3,FALSE))</f>
      </c>
      <c r="AR169" s="268">
        <f>IF(AQ169="","",VLOOKUP(AO169,'中・高所在地'!$A$2:$D$270,4,FALSE))</f>
      </c>
      <c r="AS169" s="245"/>
      <c r="AT169" s="165"/>
    </row>
    <row r="170" spans="1:46" s="55" customFormat="1" ht="18.75" customHeight="1">
      <c r="A170" s="58">
        <v>166</v>
      </c>
      <c r="B170" s="162"/>
      <c r="C170" s="163"/>
      <c r="D170" s="163"/>
      <c r="E170" s="215"/>
      <c r="F170" s="216"/>
      <c r="G170" s="217"/>
      <c r="H170" s="218"/>
      <c r="I170" s="163"/>
      <c r="J170" s="217"/>
      <c r="K170" s="219"/>
      <c r="L170" s="220"/>
      <c r="M170" s="221"/>
      <c r="N170" s="222"/>
      <c r="O170" s="166"/>
      <c r="P170" s="223"/>
      <c r="Q170" s="224"/>
      <c r="R170" s="225"/>
      <c r="S170" s="225"/>
      <c r="T170" s="225"/>
      <c r="U170" s="225"/>
      <c r="V170" s="225"/>
      <c r="W170" s="225"/>
      <c r="X170" s="225"/>
      <c r="Y170" s="225"/>
      <c r="Z170" s="225"/>
      <c r="AA170" s="225"/>
      <c r="AB170" s="225"/>
      <c r="AC170" s="231"/>
      <c r="AD170" s="240">
        <f t="shared" si="4"/>
        <v>0</v>
      </c>
      <c r="AE170" s="241">
        <f t="shared" si="5"/>
      </c>
      <c r="AF170" s="233"/>
      <c r="AG170" s="215"/>
      <c r="AH170" s="226"/>
      <c r="AI170" s="100"/>
      <c r="AJ170" s="215"/>
      <c r="AK170" s="215"/>
      <c r="AL170" s="217"/>
      <c r="AM170" s="227"/>
      <c r="AO170" s="161"/>
      <c r="AP170" s="268">
        <f>IF(AO170="","",VLOOKUP(AO170,'中・高所在地'!$A$2:$D$270,2,FALSE))</f>
      </c>
      <c r="AQ170" s="269">
        <f>IF(AP170="","",VLOOKUP(AO170,'中・高所在地'!$A$2:$D$270,3,FALSE))</f>
      </c>
      <c r="AR170" s="268">
        <f>IF(AQ170="","",VLOOKUP(AO170,'中・高所在地'!$A$2:$D$270,4,FALSE))</f>
      </c>
      <c r="AS170" s="245"/>
      <c r="AT170" s="165"/>
    </row>
    <row r="171" spans="1:46" s="55" customFormat="1" ht="18.75" customHeight="1">
      <c r="A171" s="58">
        <v>167</v>
      </c>
      <c r="B171" s="162"/>
      <c r="C171" s="163"/>
      <c r="D171" s="163"/>
      <c r="E171" s="215"/>
      <c r="F171" s="216"/>
      <c r="G171" s="217"/>
      <c r="H171" s="218"/>
      <c r="I171" s="163"/>
      <c r="J171" s="217"/>
      <c r="K171" s="219"/>
      <c r="L171" s="220"/>
      <c r="M171" s="221"/>
      <c r="N171" s="222"/>
      <c r="O171" s="166"/>
      <c r="P171" s="223"/>
      <c r="Q171" s="224"/>
      <c r="R171" s="225"/>
      <c r="S171" s="225"/>
      <c r="T171" s="225"/>
      <c r="U171" s="225"/>
      <c r="V171" s="225"/>
      <c r="W171" s="225"/>
      <c r="X171" s="225"/>
      <c r="Y171" s="225"/>
      <c r="Z171" s="225"/>
      <c r="AA171" s="225"/>
      <c r="AB171" s="225"/>
      <c r="AC171" s="231"/>
      <c r="AD171" s="240">
        <f t="shared" si="4"/>
        <v>0</v>
      </c>
      <c r="AE171" s="241">
        <f t="shared" si="5"/>
      </c>
      <c r="AF171" s="233"/>
      <c r="AG171" s="215"/>
      <c r="AH171" s="226"/>
      <c r="AI171" s="100"/>
      <c r="AJ171" s="215"/>
      <c r="AK171" s="215"/>
      <c r="AL171" s="217"/>
      <c r="AM171" s="227"/>
      <c r="AO171" s="161"/>
      <c r="AP171" s="268">
        <f>IF(AO171="","",VLOOKUP(AO171,'中・高所在地'!$A$2:$D$270,2,FALSE))</f>
      </c>
      <c r="AQ171" s="269">
        <f>IF(AP171="","",VLOOKUP(AO171,'中・高所在地'!$A$2:$D$270,3,FALSE))</f>
      </c>
      <c r="AR171" s="268">
        <f>IF(AQ171="","",VLOOKUP(AO171,'中・高所在地'!$A$2:$D$270,4,FALSE))</f>
      </c>
      <c r="AS171" s="245"/>
      <c r="AT171" s="165"/>
    </row>
    <row r="172" spans="1:46" s="55" customFormat="1" ht="18.75" customHeight="1">
      <c r="A172" s="58">
        <v>168</v>
      </c>
      <c r="B172" s="162"/>
      <c r="C172" s="163"/>
      <c r="D172" s="163"/>
      <c r="E172" s="215"/>
      <c r="F172" s="216"/>
      <c r="G172" s="217"/>
      <c r="H172" s="218"/>
      <c r="I172" s="163"/>
      <c r="J172" s="217"/>
      <c r="K172" s="219"/>
      <c r="L172" s="220"/>
      <c r="M172" s="221"/>
      <c r="N172" s="222"/>
      <c r="O172" s="166"/>
      <c r="P172" s="223"/>
      <c r="Q172" s="224"/>
      <c r="R172" s="225"/>
      <c r="S172" s="225"/>
      <c r="T172" s="225"/>
      <c r="U172" s="225"/>
      <c r="V172" s="225"/>
      <c r="W172" s="225"/>
      <c r="X172" s="225"/>
      <c r="Y172" s="225"/>
      <c r="Z172" s="225"/>
      <c r="AA172" s="225"/>
      <c r="AB172" s="225"/>
      <c r="AC172" s="231"/>
      <c r="AD172" s="240">
        <f t="shared" si="4"/>
        <v>0</v>
      </c>
      <c r="AE172" s="241">
        <f t="shared" si="5"/>
      </c>
      <c r="AF172" s="233"/>
      <c r="AG172" s="215"/>
      <c r="AH172" s="226"/>
      <c r="AI172" s="100"/>
      <c r="AJ172" s="215"/>
      <c r="AK172" s="215"/>
      <c r="AL172" s="217"/>
      <c r="AM172" s="227"/>
      <c r="AO172" s="161"/>
      <c r="AP172" s="268">
        <f>IF(AO172="","",VLOOKUP(AO172,'中・高所在地'!$A$2:$D$270,2,FALSE))</f>
      </c>
      <c r="AQ172" s="269">
        <f>IF(AP172="","",VLOOKUP(AO172,'中・高所在地'!$A$2:$D$270,3,FALSE))</f>
      </c>
      <c r="AR172" s="268">
        <f>IF(AQ172="","",VLOOKUP(AO172,'中・高所在地'!$A$2:$D$270,4,FALSE))</f>
      </c>
      <c r="AS172" s="245"/>
      <c r="AT172" s="165"/>
    </row>
    <row r="173" spans="1:46" s="55" customFormat="1" ht="18.75" customHeight="1">
      <c r="A173" s="58">
        <v>169</v>
      </c>
      <c r="B173" s="162"/>
      <c r="C173" s="163"/>
      <c r="D173" s="163"/>
      <c r="E173" s="215"/>
      <c r="F173" s="216"/>
      <c r="G173" s="217"/>
      <c r="H173" s="218"/>
      <c r="I173" s="163"/>
      <c r="J173" s="217"/>
      <c r="K173" s="219"/>
      <c r="L173" s="220"/>
      <c r="M173" s="221"/>
      <c r="N173" s="222"/>
      <c r="O173" s="166"/>
      <c r="P173" s="223"/>
      <c r="Q173" s="224"/>
      <c r="R173" s="225"/>
      <c r="S173" s="225"/>
      <c r="T173" s="225"/>
      <c r="U173" s="225"/>
      <c r="V173" s="225"/>
      <c r="W173" s="225"/>
      <c r="X173" s="225"/>
      <c r="Y173" s="225"/>
      <c r="Z173" s="225"/>
      <c r="AA173" s="225"/>
      <c r="AB173" s="225"/>
      <c r="AC173" s="231"/>
      <c r="AD173" s="240">
        <f t="shared" si="4"/>
        <v>0</v>
      </c>
      <c r="AE173" s="241">
        <f t="shared" si="5"/>
      </c>
      <c r="AF173" s="233"/>
      <c r="AG173" s="215"/>
      <c r="AH173" s="226"/>
      <c r="AI173" s="100"/>
      <c r="AJ173" s="215"/>
      <c r="AK173" s="215"/>
      <c r="AL173" s="217"/>
      <c r="AM173" s="227"/>
      <c r="AO173" s="161"/>
      <c r="AP173" s="268">
        <f>IF(AO173="","",VLOOKUP(AO173,'中・高所在地'!$A$2:$D$270,2,FALSE))</f>
      </c>
      <c r="AQ173" s="269">
        <f>IF(AP173="","",VLOOKUP(AO173,'中・高所在地'!$A$2:$D$270,3,FALSE))</f>
      </c>
      <c r="AR173" s="268">
        <f>IF(AQ173="","",VLOOKUP(AO173,'中・高所在地'!$A$2:$D$270,4,FALSE))</f>
      </c>
      <c r="AS173" s="245"/>
      <c r="AT173" s="165"/>
    </row>
    <row r="174" spans="1:46" s="55" customFormat="1" ht="18.75" customHeight="1">
      <c r="A174" s="58">
        <v>170</v>
      </c>
      <c r="B174" s="162"/>
      <c r="C174" s="163"/>
      <c r="D174" s="163"/>
      <c r="E174" s="215"/>
      <c r="F174" s="216"/>
      <c r="G174" s="217"/>
      <c r="H174" s="218"/>
      <c r="I174" s="163"/>
      <c r="J174" s="217"/>
      <c r="K174" s="219"/>
      <c r="L174" s="220"/>
      <c r="M174" s="221"/>
      <c r="N174" s="222"/>
      <c r="O174" s="166"/>
      <c r="P174" s="223"/>
      <c r="Q174" s="224"/>
      <c r="R174" s="225"/>
      <c r="S174" s="225"/>
      <c r="T174" s="225"/>
      <c r="U174" s="225"/>
      <c r="V174" s="225"/>
      <c r="W174" s="225"/>
      <c r="X174" s="225"/>
      <c r="Y174" s="225"/>
      <c r="Z174" s="225"/>
      <c r="AA174" s="225"/>
      <c r="AB174" s="225"/>
      <c r="AC174" s="231"/>
      <c r="AD174" s="240">
        <f t="shared" si="4"/>
        <v>0</v>
      </c>
      <c r="AE174" s="241">
        <f t="shared" si="5"/>
      </c>
      <c r="AF174" s="233"/>
      <c r="AG174" s="215"/>
      <c r="AH174" s="226"/>
      <c r="AI174" s="100"/>
      <c r="AJ174" s="215"/>
      <c r="AK174" s="215"/>
      <c r="AL174" s="217"/>
      <c r="AM174" s="227"/>
      <c r="AO174" s="161"/>
      <c r="AP174" s="268">
        <f>IF(AO174="","",VLOOKUP(AO174,'中・高所在地'!$A$2:$D$270,2,FALSE))</f>
      </c>
      <c r="AQ174" s="269">
        <f>IF(AP174="","",VLOOKUP(AO174,'中・高所在地'!$A$2:$D$270,3,FALSE))</f>
      </c>
      <c r="AR174" s="268">
        <f>IF(AQ174="","",VLOOKUP(AO174,'中・高所在地'!$A$2:$D$270,4,FALSE))</f>
      </c>
      <c r="AS174" s="245"/>
      <c r="AT174" s="165"/>
    </row>
    <row r="175" spans="1:46" s="55" customFormat="1" ht="18.75" customHeight="1">
      <c r="A175" s="58">
        <v>171</v>
      </c>
      <c r="B175" s="162"/>
      <c r="C175" s="163"/>
      <c r="D175" s="163"/>
      <c r="E175" s="215"/>
      <c r="F175" s="216"/>
      <c r="G175" s="217"/>
      <c r="H175" s="218"/>
      <c r="I175" s="163"/>
      <c r="J175" s="217"/>
      <c r="K175" s="219"/>
      <c r="L175" s="220"/>
      <c r="M175" s="221"/>
      <c r="N175" s="222"/>
      <c r="O175" s="166"/>
      <c r="P175" s="223"/>
      <c r="Q175" s="224"/>
      <c r="R175" s="225"/>
      <c r="S175" s="225"/>
      <c r="T175" s="225"/>
      <c r="U175" s="225"/>
      <c r="V175" s="225"/>
      <c r="W175" s="225"/>
      <c r="X175" s="225"/>
      <c r="Y175" s="225"/>
      <c r="Z175" s="225"/>
      <c r="AA175" s="225"/>
      <c r="AB175" s="225"/>
      <c r="AC175" s="231"/>
      <c r="AD175" s="240">
        <f t="shared" si="4"/>
        <v>0</v>
      </c>
      <c r="AE175" s="241">
        <f t="shared" si="5"/>
      </c>
      <c r="AF175" s="233"/>
      <c r="AG175" s="215"/>
      <c r="AH175" s="226"/>
      <c r="AI175" s="100"/>
      <c r="AJ175" s="215"/>
      <c r="AK175" s="215"/>
      <c r="AL175" s="217"/>
      <c r="AM175" s="227"/>
      <c r="AO175" s="161"/>
      <c r="AP175" s="268">
        <f>IF(AO175="","",VLOOKUP(AO175,'中・高所在地'!$A$2:$D$270,2,FALSE))</f>
      </c>
      <c r="AQ175" s="269">
        <f>IF(AP175="","",VLOOKUP(AO175,'中・高所在地'!$A$2:$D$270,3,FALSE))</f>
      </c>
      <c r="AR175" s="268">
        <f>IF(AQ175="","",VLOOKUP(AO175,'中・高所在地'!$A$2:$D$270,4,FALSE))</f>
      </c>
      <c r="AS175" s="245"/>
      <c r="AT175" s="165"/>
    </row>
    <row r="176" spans="1:46" s="55" customFormat="1" ht="18.75" customHeight="1">
      <c r="A176" s="58">
        <v>172</v>
      </c>
      <c r="B176" s="162"/>
      <c r="C176" s="163"/>
      <c r="D176" s="163"/>
      <c r="E176" s="215"/>
      <c r="F176" s="216"/>
      <c r="G176" s="217"/>
      <c r="H176" s="218"/>
      <c r="I176" s="163"/>
      <c r="J176" s="217"/>
      <c r="K176" s="219"/>
      <c r="L176" s="220"/>
      <c r="M176" s="221"/>
      <c r="N176" s="222"/>
      <c r="O176" s="166"/>
      <c r="P176" s="223"/>
      <c r="Q176" s="224"/>
      <c r="R176" s="225"/>
      <c r="S176" s="225"/>
      <c r="T176" s="225"/>
      <c r="U176" s="225"/>
      <c r="V176" s="225"/>
      <c r="W176" s="225"/>
      <c r="X176" s="225"/>
      <c r="Y176" s="225"/>
      <c r="Z176" s="225"/>
      <c r="AA176" s="225"/>
      <c r="AB176" s="225"/>
      <c r="AC176" s="231"/>
      <c r="AD176" s="240">
        <f t="shared" si="4"/>
        <v>0</v>
      </c>
      <c r="AE176" s="241">
        <f t="shared" si="5"/>
      </c>
      <c r="AF176" s="233"/>
      <c r="AG176" s="215"/>
      <c r="AH176" s="226"/>
      <c r="AI176" s="100"/>
      <c r="AJ176" s="215"/>
      <c r="AK176" s="215"/>
      <c r="AL176" s="217"/>
      <c r="AM176" s="227"/>
      <c r="AO176" s="161"/>
      <c r="AP176" s="268">
        <f>IF(AO176="","",VLOOKUP(AO176,'中・高所在地'!$A$2:$D$270,2,FALSE))</f>
      </c>
      <c r="AQ176" s="269">
        <f>IF(AP176="","",VLOOKUP(AO176,'中・高所在地'!$A$2:$D$270,3,FALSE))</f>
      </c>
      <c r="AR176" s="268">
        <f>IF(AQ176="","",VLOOKUP(AO176,'中・高所在地'!$A$2:$D$270,4,FALSE))</f>
      </c>
      <c r="AS176" s="245"/>
      <c r="AT176" s="165"/>
    </row>
    <row r="177" spans="1:46" s="55" customFormat="1" ht="18.75" customHeight="1">
      <c r="A177" s="58">
        <v>173</v>
      </c>
      <c r="B177" s="162"/>
      <c r="C177" s="163"/>
      <c r="D177" s="163"/>
      <c r="E177" s="215"/>
      <c r="F177" s="216"/>
      <c r="G177" s="217"/>
      <c r="H177" s="218"/>
      <c r="I177" s="163"/>
      <c r="J177" s="217"/>
      <c r="K177" s="219"/>
      <c r="L177" s="220"/>
      <c r="M177" s="221"/>
      <c r="N177" s="222"/>
      <c r="O177" s="166"/>
      <c r="P177" s="223"/>
      <c r="Q177" s="224"/>
      <c r="R177" s="225"/>
      <c r="S177" s="225"/>
      <c r="T177" s="225"/>
      <c r="U177" s="225"/>
      <c r="V177" s="225"/>
      <c r="W177" s="225"/>
      <c r="X177" s="225"/>
      <c r="Y177" s="225"/>
      <c r="Z177" s="225"/>
      <c r="AA177" s="225"/>
      <c r="AB177" s="225"/>
      <c r="AC177" s="231"/>
      <c r="AD177" s="240">
        <f t="shared" si="4"/>
        <v>0</v>
      </c>
      <c r="AE177" s="241">
        <f t="shared" si="5"/>
      </c>
      <c r="AF177" s="233"/>
      <c r="AG177" s="215"/>
      <c r="AH177" s="226"/>
      <c r="AI177" s="100"/>
      <c r="AJ177" s="215"/>
      <c r="AK177" s="215"/>
      <c r="AL177" s="217"/>
      <c r="AM177" s="227"/>
      <c r="AO177" s="161"/>
      <c r="AP177" s="268">
        <f>IF(AO177="","",VLOOKUP(AO177,'中・高所在地'!$A$2:$D$270,2,FALSE))</f>
      </c>
      <c r="AQ177" s="269">
        <f>IF(AP177="","",VLOOKUP(AO177,'中・高所在地'!$A$2:$D$270,3,FALSE))</f>
      </c>
      <c r="AR177" s="268">
        <f>IF(AQ177="","",VLOOKUP(AO177,'中・高所在地'!$A$2:$D$270,4,FALSE))</f>
      </c>
      <c r="AS177" s="245"/>
      <c r="AT177" s="165"/>
    </row>
    <row r="178" spans="1:46" s="55" customFormat="1" ht="18.75" customHeight="1">
      <c r="A178" s="58">
        <v>174</v>
      </c>
      <c r="B178" s="162"/>
      <c r="C178" s="163"/>
      <c r="D178" s="163"/>
      <c r="E178" s="215"/>
      <c r="F178" s="216"/>
      <c r="G178" s="217"/>
      <c r="H178" s="218"/>
      <c r="I178" s="163"/>
      <c r="J178" s="217"/>
      <c r="K178" s="219"/>
      <c r="L178" s="220"/>
      <c r="M178" s="221"/>
      <c r="N178" s="222"/>
      <c r="O178" s="166"/>
      <c r="P178" s="223"/>
      <c r="Q178" s="224"/>
      <c r="R178" s="225"/>
      <c r="S178" s="225"/>
      <c r="T178" s="225"/>
      <c r="U178" s="225"/>
      <c r="V178" s="225"/>
      <c r="W178" s="225"/>
      <c r="X178" s="225"/>
      <c r="Y178" s="225"/>
      <c r="Z178" s="225"/>
      <c r="AA178" s="225"/>
      <c r="AB178" s="225"/>
      <c r="AC178" s="231"/>
      <c r="AD178" s="240">
        <f t="shared" si="4"/>
        <v>0</v>
      </c>
      <c r="AE178" s="241">
        <f t="shared" si="5"/>
      </c>
      <c r="AF178" s="233"/>
      <c r="AG178" s="215"/>
      <c r="AH178" s="226"/>
      <c r="AI178" s="100"/>
      <c r="AJ178" s="215"/>
      <c r="AK178" s="215"/>
      <c r="AL178" s="217"/>
      <c r="AM178" s="227"/>
      <c r="AO178" s="161"/>
      <c r="AP178" s="268">
        <f>IF(AO178="","",VLOOKUP(AO178,'中・高所在地'!$A$2:$D$270,2,FALSE))</f>
      </c>
      <c r="AQ178" s="269">
        <f>IF(AP178="","",VLOOKUP(AO178,'中・高所在地'!$A$2:$D$270,3,FALSE))</f>
      </c>
      <c r="AR178" s="268">
        <f>IF(AQ178="","",VLOOKUP(AO178,'中・高所在地'!$A$2:$D$270,4,FALSE))</f>
      </c>
      <c r="AS178" s="245"/>
      <c r="AT178" s="165"/>
    </row>
    <row r="179" spans="1:46" s="55" customFormat="1" ht="18.75" customHeight="1">
      <c r="A179" s="58">
        <v>175</v>
      </c>
      <c r="B179" s="162"/>
      <c r="C179" s="163"/>
      <c r="D179" s="163"/>
      <c r="E179" s="215"/>
      <c r="F179" s="216"/>
      <c r="G179" s="217"/>
      <c r="H179" s="218"/>
      <c r="I179" s="163"/>
      <c r="J179" s="217"/>
      <c r="K179" s="219"/>
      <c r="L179" s="220"/>
      <c r="M179" s="221"/>
      <c r="N179" s="222"/>
      <c r="O179" s="166"/>
      <c r="P179" s="223"/>
      <c r="Q179" s="224"/>
      <c r="R179" s="225"/>
      <c r="S179" s="225"/>
      <c r="T179" s="225"/>
      <c r="U179" s="225"/>
      <c r="V179" s="225"/>
      <c r="W179" s="225"/>
      <c r="X179" s="225"/>
      <c r="Y179" s="225"/>
      <c r="Z179" s="225"/>
      <c r="AA179" s="225"/>
      <c r="AB179" s="225"/>
      <c r="AC179" s="231"/>
      <c r="AD179" s="240">
        <f t="shared" si="4"/>
        <v>0</v>
      </c>
      <c r="AE179" s="241">
        <f t="shared" si="5"/>
      </c>
      <c r="AF179" s="233"/>
      <c r="AG179" s="215"/>
      <c r="AH179" s="226"/>
      <c r="AI179" s="100"/>
      <c r="AJ179" s="215"/>
      <c r="AK179" s="215"/>
      <c r="AL179" s="217"/>
      <c r="AM179" s="227"/>
      <c r="AO179" s="161"/>
      <c r="AP179" s="268">
        <f>IF(AO179="","",VLOOKUP(AO179,'中・高所在地'!$A$2:$D$270,2,FALSE))</f>
      </c>
      <c r="AQ179" s="269">
        <f>IF(AP179="","",VLOOKUP(AO179,'中・高所在地'!$A$2:$D$270,3,FALSE))</f>
      </c>
      <c r="AR179" s="268">
        <f>IF(AQ179="","",VLOOKUP(AO179,'中・高所在地'!$A$2:$D$270,4,FALSE))</f>
      </c>
      <c r="AS179" s="245"/>
      <c r="AT179" s="165"/>
    </row>
    <row r="180" spans="1:46" s="55" customFormat="1" ht="18.75" customHeight="1">
      <c r="A180" s="58">
        <v>176</v>
      </c>
      <c r="B180" s="162"/>
      <c r="C180" s="163"/>
      <c r="D180" s="163"/>
      <c r="E180" s="215"/>
      <c r="F180" s="216"/>
      <c r="G180" s="217"/>
      <c r="H180" s="218"/>
      <c r="I180" s="163"/>
      <c r="J180" s="217"/>
      <c r="K180" s="219"/>
      <c r="L180" s="220"/>
      <c r="M180" s="221"/>
      <c r="N180" s="222"/>
      <c r="O180" s="166"/>
      <c r="P180" s="223"/>
      <c r="Q180" s="224"/>
      <c r="R180" s="225"/>
      <c r="S180" s="225"/>
      <c r="T180" s="225"/>
      <c r="U180" s="225"/>
      <c r="V180" s="225"/>
      <c r="W180" s="225"/>
      <c r="X180" s="225"/>
      <c r="Y180" s="225"/>
      <c r="Z180" s="225"/>
      <c r="AA180" s="225"/>
      <c r="AB180" s="225"/>
      <c r="AC180" s="231"/>
      <c r="AD180" s="240">
        <f t="shared" si="4"/>
        <v>0</v>
      </c>
      <c r="AE180" s="241">
        <f t="shared" si="5"/>
      </c>
      <c r="AF180" s="233"/>
      <c r="AG180" s="215"/>
      <c r="AH180" s="226"/>
      <c r="AI180" s="100"/>
      <c r="AJ180" s="215"/>
      <c r="AK180" s="215"/>
      <c r="AL180" s="217"/>
      <c r="AM180" s="227"/>
      <c r="AO180" s="161"/>
      <c r="AP180" s="268">
        <f>IF(AO180="","",VLOOKUP(AO180,'中・高所在地'!$A$2:$D$270,2,FALSE))</f>
      </c>
      <c r="AQ180" s="269">
        <f>IF(AP180="","",VLOOKUP(AO180,'中・高所在地'!$A$2:$D$270,3,FALSE))</f>
      </c>
      <c r="AR180" s="268">
        <f>IF(AQ180="","",VLOOKUP(AO180,'中・高所在地'!$A$2:$D$270,4,FALSE))</f>
      </c>
      <c r="AS180" s="245"/>
      <c r="AT180" s="165"/>
    </row>
    <row r="181" spans="1:46" s="55" customFormat="1" ht="18.75" customHeight="1">
      <c r="A181" s="58">
        <v>177</v>
      </c>
      <c r="B181" s="162"/>
      <c r="C181" s="163"/>
      <c r="D181" s="163"/>
      <c r="E181" s="215"/>
      <c r="F181" s="216"/>
      <c r="G181" s="217"/>
      <c r="H181" s="218"/>
      <c r="I181" s="163"/>
      <c r="J181" s="217"/>
      <c r="K181" s="219"/>
      <c r="L181" s="220"/>
      <c r="M181" s="221"/>
      <c r="N181" s="222"/>
      <c r="O181" s="166"/>
      <c r="P181" s="223"/>
      <c r="Q181" s="224"/>
      <c r="R181" s="225"/>
      <c r="S181" s="225"/>
      <c r="T181" s="225"/>
      <c r="U181" s="225"/>
      <c r="V181" s="225"/>
      <c r="W181" s="225"/>
      <c r="X181" s="225"/>
      <c r="Y181" s="225"/>
      <c r="Z181" s="225"/>
      <c r="AA181" s="225"/>
      <c r="AB181" s="225"/>
      <c r="AC181" s="231"/>
      <c r="AD181" s="240">
        <f t="shared" si="4"/>
        <v>0</v>
      </c>
      <c r="AE181" s="241">
        <f t="shared" si="5"/>
      </c>
      <c r="AF181" s="233"/>
      <c r="AG181" s="215"/>
      <c r="AH181" s="226"/>
      <c r="AI181" s="100"/>
      <c r="AJ181" s="215"/>
      <c r="AK181" s="215"/>
      <c r="AL181" s="217"/>
      <c r="AM181" s="227"/>
      <c r="AO181" s="161"/>
      <c r="AP181" s="268">
        <f>IF(AO181="","",VLOOKUP(AO181,'中・高所在地'!$A$2:$D$270,2,FALSE))</f>
      </c>
      <c r="AQ181" s="269">
        <f>IF(AP181="","",VLOOKUP(AO181,'中・高所在地'!$A$2:$D$270,3,FALSE))</f>
      </c>
      <c r="AR181" s="268">
        <f>IF(AQ181="","",VLOOKUP(AO181,'中・高所在地'!$A$2:$D$270,4,FALSE))</f>
      </c>
      <c r="AS181" s="245"/>
      <c r="AT181" s="165"/>
    </row>
    <row r="182" spans="1:46" s="55" customFormat="1" ht="18.75" customHeight="1">
      <c r="A182" s="58">
        <v>178</v>
      </c>
      <c r="B182" s="162"/>
      <c r="C182" s="163"/>
      <c r="D182" s="163"/>
      <c r="E182" s="215"/>
      <c r="F182" s="216"/>
      <c r="G182" s="217"/>
      <c r="H182" s="218"/>
      <c r="I182" s="163"/>
      <c r="J182" s="217"/>
      <c r="K182" s="219"/>
      <c r="L182" s="220"/>
      <c r="M182" s="221"/>
      <c r="N182" s="222"/>
      <c r="O182" s="166"/>
      <c r="P182" s="223"/>
      <c r="Q182" s="224"/>
      <c r="R182" s="225"/>
      <c r="S182" s="225"/>
      <c r="T182" s="225"/>
      <c r="U182" s="225"/>
      <c r="V182" s="225"/>
      <c r="W182" s="225"/>
      <c r="X182" s="225"/>
      <c r="Y182" s="225"/>
      <c r="Z182" s="225"/>
      <c r="AA182" s="225"/>
      <c r="AB182" s="225"/>
      <c r="AC182" s="231"/>
      <c r="AD182" s="240">
        <f t="shared" si="4"/>
        <v>0</v>
      </c>
      <c r="AE182" s="241">
        <f t="shared" si="5"/>
      </c>
      <c r="AF182" s="233"/>
      <c r="AG182" s="215"/>
      <c r="AH182" s="226"/>
      <c r="AI182" s="100"/>
      <c r="AJ182" s="215"/>
      <c r="AK182" s="215"/>
      <c r="AL182" s="217"/>
      <c r="AM182" s="227"/>
      <c r="AO182" s="161"/>
      <c r="AP182" s="268">
        <f>IF(AO182="","",VLOOKUP(AO182,'中・高所在地'!$A$2:$D$270,2,FALSE))</f>
      </c>
      <c r="AQ182" s="269">
        <f>IF(AP182="","",VLOOKUP(AO182,'中・高所在地'!$A$2:$D$270,3,FALSE))</f>
      </c>
      <c r="AR182" s="268">
        <f>IF(AQ182="","",VLOOKUP(AO182,'中・高所在地'!$A$2:$D$270,4,FALSE))</f>
      </c>
      <c r="AS182" s="245"/>
      <c r="AT182" s="165"/>
    </row>
    <row r="183" spans="1:46" s="55" customFormat="1" ht="18.75" customHeight="1">
      <c r="A183" s="58">
        <v>179</v>
      </c>
      <c r="B183" s="162"/>
      <c r="C183" s="163"/>
      <c r="D183" s="163"/>
      <c r="E183" s="215"/>
      <c r="F183" s="216"/>
      <c r="G183" s="217"/>
      <c r="H183" s="218"/>
      <c r="I183" s="163"/>
      <c r="J183" s="217"/>
      <c r="K183" s="219"/>
      <c r="L183" s="220"/>
      <c r="M183" s="221"/>
      <c r="N183" s="222"/>
      <c r="O183" s="166"/>
      <c r="P183" s="223"/>
      <c r="Q183" s="224"/>
      <c r="R183" s="225"/>
      <c r="S183" s="225"/>
      <c r="T183" s="225"/>
      <c r="U183" s="225"/>
      <c r="V183" s="225"/>
      <c r="W183" s="225"/>
      <c r="X183" s="225"/>
      <c r="Y183" s="225"/>
      <c r="Z183" s="225"/>
      <c r="AA183" s="225"/>
      <c r="AB183" s="225"/>
      <c r="AC183" s="231"/>
      <c r="AD183" s="240">
        <f t="shared" si="4"/>
        <v>0</v>
      </c>
      <c r="AE183" s="241">
        <f t="shared" si="5"/>
      </c>
      <c r="AF183" s="233"/>
      <c r="AG183" s="215"/>
      <c r="AH183" s="226"/>
      <c r="AI183" s="100"/>
      <c r="AJ183" s="215"/>
      <c r="AK183" s="215"/>
      <c r="AL183" s="217"/>
      <c r="AM183" s="227"/>
      <c r="AO183" s="161"/>
      <c r="AP183" s="268">
        <f>IF(AO183="","",VLOOKUP(AO183,'中・高所在地'!$A$2:$D$270,2,FALSE))</f>
      </c>
      <c r="AQ183" s="269">
        <f>IF(AP183="","",VLOOKUP(AO183,'中・高所在地'!$A$2:$D$270,3,FALSE))</f>
      </c>
      <c r="AR183" s="268">
        <f>IF(AQ183="","",VLOOKUP(AO183,'中・高所在地'!$A$2:$D$270,4,FALSE))</f>
      </c>
      <c r="AS183" s="245"/>
      <c r="AT183" s="165"/>
    </row>
    <row r="184" spans="1:46" s="55" customFormat="1" ht="18.75" customHeight="1">
      <c r="A184" s="58">
        <v>180</v>
      </c>
      <c r="B184" s="162"/>
      <c r="C184" s="163"/>
      <c r="D184" s="163"/>
      <c r="E184" s="215"/>
      <c r="F184" s="216"/>
      <c r="G184" s="217"/>
      <c r="H184" s="218"/>
      <c r="I184" s="163"/>
      <c r="J184" s="217"/>
      <c r="K184" s="219"/>
      <c r="L184" s="220"/>
      <c r="M184" s="221"/>
      <c r="N184" s="222"/>
      <c r="O184" s="166"/>
      <c r="P184" s="223"/>
      <c r="Q184" s="224"/>
      <c r="R184" s="225"/>
      <c r="S184" s="225"/>
      <c r="T184" s="225"/>
      <c r="U184" s="225"/>
      <c r="V184" s="225"/>
      <c r="W184" s="225"/>
      <c r="X184" s="225"/>
      <c r="Y184" s="225"/>
      <c r="Z184" s="225"/>
      <c r="AA184" s="225"/>
      <c r="AB184" s="225"/>
      <c r="AC184" s="231"/>
      <c r="AD184" s="240">
        <f t="shared" si="4"/>
        <v>0</v>
      </c>
      <c r="AE184" s="241">
        <f t="shared" si="5"/>
      </c>
      <c r="AF184" s="233"/>
      <c r="AG184" s="215"/>
      <c r="AH184" s="226"/>
      <c r="AI184" s="100"/>
      <c r="AJ184" s="215"/>
      <c r="AK184" s="215"/>
      <c r="AL184" s="217"/>
      <c r="AM184" s="227"/>
      <c r="AO184" s="161"/>
      <c r="AP184" s="268">
        <f>IF(AO184="","",VLOOKUP(AO184,'中・高所在地'!$A$2:$D$270,2,FALSE))</f>
      </c>
      <c r="AQ184" s="269">
        <f>IF(AP184="","",VLOOKUP(AO184,'中・高所在地'!$A$2:$D$270,3,FALSE))</f>
      </c>
      <c r="AR184" s="268">
        <f>IF(AQ184="","",VLOOKUP(AO184,'中・高所在地'!$A$2:$D$270,4,FALSE))</f>
      </c>
      <c r="AS184" s="245"/>
      <c r="AT184" s="165"/>
    </row>
    <row r="185" spans="1:46" s="55" customFormat="1" ht="18.75" customHeight="1">
      <c r="A185" s="58">
        <v>181</v>
      </c>
      <c r="B185" s="162"/>
      <c r="C185" s="163"/>
      <c r="D185" s="163"/>
      <c r="E185" s="215"/>
      <c r="F185" s="216"/>
      <c r="G185" s="217"/>
      <c r="H185" s="218"/>
      <c r="I185" s="163"/>
      <c r="J185" s="217"/>
      <c r="K185" s="219"/>
      <c r="L185" s="220"/>
      <c r="M185" s="221"/>
      <c r="N185" s="222"/>
      <c r="O185" s="166"/>
      <c r="P185" s="223"/>
      <c r="Q185" s="224"/>
      <c r="R185" s="225"/>
      <c r="S185" s="225"/>
      <c r="T185" s="225"/>
      <c r="U185" s="225"/>
      <c r="V185" s="225"/>
      <c r="W185" s="225"/>
      <c r="X185" s="225"/>
      <c r="Y185" s="225"/>
      <c r="Z185" s="225"/>
      <c r="AA185" s="225"/>
      <c r="AB185" s="225"/>
      <c r="AC185" s="231"/>
      <c r="AD185" s="240">
        <f t="shared" si="4"/>
        <v>0</v>
      </c>
      <c r="AE185" s="241">
        <f t="shared" si="5"/>
      </c>
      <c r="AF185" s="233"/>
      <c r="AG185" s="215"/>
      <c r="AH185" s="226"/>
      <c r="AI185" s="100"/>
      <c r="AJ185" s="215"/>
      <c r="AK185" s="215"/>
      <c r="AL185" s="217"/>
      <c r="AM185" s="227"/>
      <c r="AO185" s="161"/>
      <c r="AP185" s="268">
        <f>IF(AO185="","",VLOOKUP(AO185,'中・高所在地'!$A$2:$D$270,2,FALSE))</f>
      </c>
      <c r="AQ185" s="269">
        <f>IF(AP185="","",VLOOKUP(AO185,'中・高所在地'!$A$2:$D$270,3,FALSE))</f>
      </c>
      <c r="AR185" s="268">
        <f>IF(AQ185="","",VLOOKUP(AO185,'中・高所在地'!$A$2:$D$270,4,FALSE))</f>
      </c>
      <c r="AS185" s="245"/>
      <c r="AT185" s="165"/>
    </row>
    <row r="186" spans="1:46" s="55" customFormat="1" ht="18.75" customHeight="1">
      <c r="A186" s="58">
        <v>182</v>
      </c>
      <c r="B186" s="162"/>
      <c r="C186" s="163"/>
      <c r="D186" s="163"/>
      <c r="E186" s="215"/>
      <c r="F186" s="216"/>
      <c r="G186" s="217"/>
      <c r="H186" s="218"/>
      <c r="I186" s="163"/>
      <c r="J186" s="217"/>
      <c r="K186" s="219"/>
      <c r="L186" s="220"/>
      <c r="M186" s="221"/>
      <c r="N186" s="222"/>
      <c r="O186" s="166"/>
      <c r="P186" s="223"/>
      <c r="Q186" s="224"/>
      <c r="R186" s="225"/>
      <c r="S186" s="225"/>
      <c r="T186" s="225"/>
      <c r="U186" s="225"/>
      <c r="V186" s="225"/>
      <c r="W186" s="225"/>
      <c r="X186" s="225"/>
      <c r="Y186" s="225"/>
      <c r="Z186" s="225"/>
      <c r="AA186" s="225"/>
      <c r="AB186" s="225"/>
      <c r="AC186" s="231"/>
      <c r="AD186" s="240">
        <f t="shared" si="4"/>
        <v>0</v>
      </c>
      <c r="AE186" s="241">
        <f t="shared" si="5"/>
      </c>
      <c r="AF186" s="233"/>
      <c r="AG186" s="215"/>
      <c r="AH186" s="226"/>
      <c r="AI186" s="100"/>
      <c r="AJ186" s="215"/>
      <c r="AK186" s="215"/>
      <c r="AL186" s="217"/>
      <c r="AM186" s="227"/>
      <c r="AO186" s="161"/>
      <c r="AP186" s="268">
        <f>IF(AO186="","",VLOOKUP(AO186,'中・高所在地'!$A$2:$D$270,2,FALSE))</f>
      </c>
      <c r="AQ186" s="269">
        <f>IF(AP186="","",VLOOKUP(AO186,'中・高所在地'!$A$2:$D$270,3,FALSE))</f>
      </c>
      <c r="AR186" s="268">
        <f>IF(AQ186="","",VLOOKUP(AO186,'中・高所在地'!$A$2:$D$270,4,FALSE))</f>
      </c>
      <c r="AS186" s="245"/>
      <c r="AT186" s="165"/>
    </row>
    <row r="187" spans="1:46" s="55" customFormat="1" ht="18.75" customHeight="1">
      <c r="A187" s="58">
        <v>183</v>
      </c>
      <c r="B187" s="162"/>
      <c r="C187" s="163"/>
      <c r="D187" s="163"/>
      <c r="E187" s="215"/>
      <c r="F187" s="216"/>
      <c r="G187" s="217"/>
      <c r="H187" s="218"/>
      <c r="I187" s="163"/>
      <c r="J187" s="217"/>
      <c r="K187" s="219"/>
      <c r="L187" s="220"/>
      <c r="M187" s="221"/>
      <c r="N187" s="222"/>
      <c r="O187" s="166"/>
      <c r="P187" s="223"/>
      <c r="Q187" s="224"/>
      <c r="R187" s="225"/>
      <c r="S187" s="225"/>
      <c r="T187" s="225"/>
      <c r="U187" s="225"/>
      <c r="V187" s="225"/>
      <c r="W187" s="225"/>
      <c r="X187" s="225"/>
      <c r="Y187" s="225"/>
      <c r="Z187" s="225"/>
      <c r="AA187" s="225"/>
      <c r="AB187" s="225"/>
      <c r="AC187" s="231"/>
      <c r="AD187" s="240">
        <f t="shared" si="4"/>
        <v>0</v>
      </c>
      <c r="AE187" s="241">
        <f t="shared" si="5"/>
      </c>
      <c r="AF187" s="233"/>
      <c r="AG187" s="215"/>
      <c r="AH187" s="226"/>
      <c r="AI187" s="100"/>
      <c r="AJ187" s="215"/>
      <c r="AK187" s="215"/>
      <c r="AL187" s="217"/>
      <c r="AM187" s="227"/>
      <c r="AO187" s="161"/>
      <c r="AP187" s="268">
        <f>IF(AO187="","",VLOOKUP(AO187,'中・高所在地'!$A$2:$D$270,2,FALSE))</f>
      </c>
      <c r="AQ187" s="269">
        <f>IF(AP187="","",VLOOKUP(AO187,'中・高所在地'!$A$2:$D$270,3,FALSE))</f>
      </c>
      <c r="AR187" s="268">
        <f>IF(AQ187="","",VLOOKUP(AO187,'中・高所在地'!$A$2:$D$270,4,FALSE))</f>
      </c>
      <c r="AS187" s="245"/>
      <c r="AT187" s="165"/>
    </row>
    <row r="188" spans="1:46" s="55" customFormat="1" ht="18.75" customHeight="1">
      <c r="A188" s="58">
        <v>184</v>
      </c>
      <c r="B188" s="162"/>
      <c r="C188" s="163"/>
      <c r="D188" s="163"/>
      <c r="E188" s="215"/>
      <c r="F188" s="216"/>
      <c r="G188" s="217"/>
      <c r="H188" s="218"/>
      <c r="I188" s="163"/>
      <c r="J188" s="217"/>
      <c r="K188" s="219"/>
      <c r="L188" s="220"/>
      <c r="M188" s="221"/>
      <c r="N188" s="222"/>
      <c r="O188" s="166"/>
      <c r="P188" s="223"/>
      <c r="Q188" s="224"/>
      <c r="R188" s="225"/>
      <c r="S188" s="225"/>
      <c r="T188" s="225"/>
      <c r="U188" s="225"/>
      <c r="V188" s="225"/>
      <c r="W188" s="225"/>
      <c r="X188" s="225"/>
      <c r="Y188" s="225"/>
      <c r="Z188" s="225"/>
      <c r="AA188" s="225"/>
      <c r="AB188" s="225"/>
      <c r="AC188" s="231"/>
      <c r="AD188" s="240">
        <f t="shared" si="4"/>
        <v>0</v>
      </c>
      <c r="AE188" s="241">
        <f t="shared" si="5"/>
      </c>
      <c r="AF188" s="233"/>
      <c r="AG188" s="215"/>
      <c r="AH188" s="226"/>
      <c r="AI188" s="100"/>
      <c r="AJ188" s="215"/>
      <c r="AK188" s="215"/>
      <c r="AL188" s="217"/>
      <c r="AM188" s="227"/>
      <c r="AO188" s="161"/>
      <c r="AP188" s="268">
        <f>IF(AO188="","",VLOOKUP(AO188,'中・高所在地'!$A$2:$D$270,2,FALSE))</f>
      </c>
      <c r="AQ188" s="269">
        <f>IF(AP188="","",VLOOKUP(AO188,'中・高所在地'!$A$2:$D$270,3,FALSE))</f>
      </c>
      <c r="AR188" s="268">
        <f>IF(AQ188="","",VLOOKUP(AO188,'中・高所在地'!$A$2:$D$270,4,FALSE))</f>
      </c>
      <c r="AS188" s="245"/>
      <c r="AT188" s="165"/>
    </row>
    <row r="189" spans="1:46" s="55" customFormat="1" ht="18.75" customHeight="1">
      <c r="A189" s="58">
        <v>185</v>
      </c>
      <c r="B189" s="162"/>
      <c r="C189" s="163"/>
      <c r="D189" s="163"/>
      <c r="E189" s="215"/>
      <c r="F189" s="216"/>
      <c r="G189" s="217"/>
      <c r="H189" s="218"/>
      <c r="I189" s="163"/>
      <c r="J189" s="217"/>
      <c r="K189" s="219"/>
      <c r="L189" s="220"/>
      <c r="M189" s="221"/>
      <c r="N189" s="222"/>
      <c r="O189" s="166"/>
      <c r="P189" s="223"/>
      <c r="Q189" s="224"/>
      <c r="R189" s="225"/>
      <c r="S189" s="225"/>
      <c r="T189" s="225"/>
      <c r="U189" s="225"/>
      <c r="V189" s="225"/>
      <c r="W189" s="225"/>
      <c r="X189" s="225"/>
      <c r="Y189" s="225"/>
      <c r="Z189" s="225"/>
      <c r="AA189" s="225"/>
      <c r="AB189" s="225"/>
      <c r="AC189" s="231"/>
      <c r="AD189" s="240">
        <f t="shared" si="4"/>
        <v>0</v>
      </c>
      <c r="AE189" s="241">
        <f t="shared" si="5"/>
      </c>
      <c r="AF189" s="233"/>
      <c r="AG189" s="215"/>
      <c r="AH189" s="226"/>
      <c r="AI189" s="100"/>
      <c r="AJ189" s="215"/>
      <c r="AK189" s="215"/>
      <c r="AL189" s="217"/>
      <c r="AM189" s="227"/>
      <c r="AO189" s="161"/>
      <c r="AP189" s="268">
        <f>IF(AO189="","",VLOOKUP(AO189,'中・高所在地'!$A$2:$D$270,2,FALSE))</f>
      </c>
      <c r="AQ189" s="269">
        <f>IF(AP189="","",VLOOKUP(AO189,'中・高所在地'!$A$2:$D$270,3,FALSE))</f>
      </c>
      <c r="AR189" s="268">
        <f>IF(AQ189="","",VLOOKUP(AO189,'中・高所在地'!$A$2:$D$270,4,FALSE))</f>
      </c>
      <c r="AS189" s="245"/>
      <c r="AT189" s="165"/>
    </row>
    <row r="190" spans="1:46" s="55" customFormat="1" ht="18.75" customHeight="1">
      <c r="A190" s="58">
        <v>186</v>
      </c>
      <c r="B190" s="162"/>
      <c r="C190" s="163"/>
      <c r="D190" s="163"/>
      <c r="E190" s="215"/>
      <c r="F190" s="216"/>
      <c r="G190" s="217"/>
      <c r="H190" s="218"/>
      <c r="I190" s="163"/>
      <c r="J190" s="217"/>
      <c r="K190" s="219"/>
      <c r="L190" s="220"/>
      <c r="M190" s="221"/>
      <c r="N190" s="222"/>
      <c r="O190" s="166"/>
      <c r="P190" s="223"/>
      <c r="Q190" s="224"/>
      <c r="R190" s="225"/>
      <c r="S190" s="225"/>
      <c r="T190" s="225"/>
      <c r="U190" s="225"/>
      <c r="V190" s="225"/>
      <c r="W190" s="225"/>
      <c r="X190" s="225"/>
      <c r="Y190" s="225"/>
      <c r="Z190" s="225"/>
      <c r="AA190" s="225"/>
      <c r="AB190" s="225"/>
      <c r="AC190" s="231"/>
      <c r="AD190" s="240">
        <f t="shared" si="4"/>
        <v>0</v>
      </c>
      <c r="AE190" s="241">
        <f t="shared" si="5"/>
      </c>
      <c r="AF190" s="233"/>
      <c r="AG190" s="215"/>
      <c r="AH190" s="226"/>
      <c r="AI190" s="100"/>
      <c r="AJ190" s="215"/>
      <c r="AK190" s="215"/>
      <c r="AL190" s="217"/>
      <c r="AM190" s="227"/>
      <c r="AO190" s="161"/>
      <c r="AP190" s="268">
        <f>IF(AO190="","",VLOOKUP(AO190,'中・高所在地'!$A$2:$D$270,2,FALSE))</f>
      </c>
      <c r="AQ190" s="269">
        <f>IF(AP190="","",VLOOKUP(AO190,'中・高所在地'!$A$2:$D$270,3,FALSE))</f>
      </c>
      <c r="AR190" s="268">
        <f>IF(AQ190="","",VLOOKUP(AO190,'中・高所在地'!$A$2:$D$270,4,FALSE))</f>
      </c>
      <c r="AS190" s="245"/>
      <c r="AT190" s="165"/>
    </row>
    <row r="191" spans="1:46" s="55" customFormat="1" ht="18.75" customHeight="1">
      <c r="A191" s="58">
        <v>187</v>
      </c>
      <c r="B191" s="162"/>
      <c r="C191" s="163"/>
      <c r="D191" s="163"/>
      <c r="E191" s="215"/>
      <c r="F191" s="216"/>
      <c r="G191" s="217"/>
      <c r="H191" s="218"/>
      <c r="I191" s="163"/>
      <c r="J191" s="217"/>
      <c r="K191" s="219"/>
      <c r="L191" s="220"/>
      <c r="M191" s="221"/>
      <c r="N191" s="222"/>
      <c r="O191" s="166"/>
      <c r="P191" s="223"/>
      <c r="Q191" s="224"/>
      <c r="R191" s="225"/>
      <c r="S191" s="225"/>
      <c r="T191" s="225"/>
      <c r="U191" s="225"/>
      <c r="V191" s="225"/>
      <c r="W191" s="225"/>
      <c r="X191" s="225"/>
      <c r="Y191" s="225"/>
      <c r="Z191" s="225"/>
      <c r="AA191" s="225"/>
      <c r="AB191" s="225"/>
      <c r="AC191" s="231"/>
      <c r="AD191" s="240">
        <f t="shared" si="4"/>
        <v>0</v>
      </c>
      <c r="AE191" s="241">
        <f t="shared" si="5"/>
      </c>
      <c r="AF191" s="233"/>
      <c r="AG191" s="215"/>
      <c r="AH191" s="226"/>
      <c r="AI191" s="100"/>
      <c r="AJ191" s="215"/>
      <c r="AK191" s="215"/>
      <c r="AL191" s="217"/>
      <c r="AM191" s="227"/>
      <c r="AO191" s="161"/>
      <c r="AP191" s="268">
        <f>IF(AO191="","",VLOOKUP(AO191,'中・高所在地'!$A$2:$D$270,2,FALSE))</f>
      </c>
      <c r="AQ191" s="269">
        <f>IF(AP191="","",VLOOKUP(AO191,'中・高所在地'!$A$2:$D$270,3,FALSE))</f>
      </c>
      <c r="AR191" s="268">
        <f>IF(AQ191="","",VLOOKUP(AO191,'中・高所在地'!$A$2:$D$270,4,FALSE))</f>
      </c>
      <c r="AS191" s="245"/>
      <c r="AT191" s="165"/>
    </row>
    <row r="192" spans="1:46" s="55" customFormat="1" ht="18.75" customHeight="1">
      <c r="A192" s="58">
        <v>188</v>
      </c>
      <c r="B192" s="162"/>
      <c r="C192" s="163"/>
      <c r="D192" s="163"/>
      <c r="E192" s="215"/>
      <c r="F192" s="216"/>
      <c r="G192" s="217"/>
      <c r="H192" s="218"/>
      <c r="I192" s="163"/>
      <c r="J192" s="217"/>
      <c r="K192" s="219"/>
      <c r="L192" s="220"/>
      <c r="M192" s="221"/>
      <c r="N192" s="222"/>
      <c r="O192" s="166"/>
      <c r="P192" s="223"/>
      <c r="Q192" s="224"/>
      <c r="R192" s="225"/>
      <c r="S192" s="225"/>
      <c r="T192" s="225"/>
      <c r="U192" s="225"/>
      <c r="V192" s="225"/>
      <c r="W192" s="225"/>
      <c r="X192" s="225"/>
      <c r="Y192" s="225"/>
      <c r="Z192" s="225"/>
      <c r="AA192" s="225"/>
      <c r="AB192" s="225"/>
      <c r="AC192" s="231"/>
      <c r="AD192" s="240">
        <f t="shared" si="4"/>
        <v>0</v>
      </c>
      <c r="AE192" s="241">
        <f t="shared" si="5"/>
      </c>
      <c r="AF192" s="233"/>
      <c r="AG192" s="215"/>
      <c r="AH192" s="226"/>
      <c r="AI192" s="100"/>
      <c r="AJ192" s="215"/>
      <c r="AK192" s="215"/>
      <c r="AL192" s="217"/>
      <c r="AM192" s="227"/>
      <c r="AO192" s="161"/>
      <c r="AP192" s="268">
        <f>IF(AO192="","",VLOOKUP(AO192,'中・高所在地'!$A$2:$D$270,2,FALSE))</f>
      </c>
      <c r="AQ192" s="269">
        <f>IF(AP192="","",VLOOKUP(AO192,'中・高所在地'!$A$2:$D$270,3,FALSE))</f>
      </c>
      <c r="AR192" s="268">
        <f>IF(AQ192="","",VLOOKUP(AO192,'中・高所在地'!$A$2:$D$270,4,FALSE))</f>
      </c>
      <c r="AS192" s="245"/>
      <c r="AT192" s="165"/>
    </row>
    <row r="193" spans="1:46" s="55" customFormat="1" ht="18.75" customHeight="1">
      <c r="A193" s="58">
        <v>189</v>
      </c>
      <c r="B193" s="162"/>
      <c r="C193" s="163"/>
      <c r="D193" s="163"/>
      <c r="E193" s="215"/>
      <c r="F193" s="216"/>
      <c r="G193" s="217"/>
      <c r="H193" s="218"/>
      <c r="I193" s="163"/>
      <c r="J193" s="217"/>
      <c r="K193" s="219"/>
      <c r="L193" s="220"/>
      <c r="M193" s="221"/>
      <c r="N193" s="222"/>
      <c r="O193" s="166"/>
      <c r="P193" s="223"/>
      <c r="Q193" s="224"/>
      <c r="R193" s="225"/>
      <c r="S193" s="225"/>
      <c r="T193" s="225"/>
      <c r="U193" s="225"/>
      <c r="V193" s="225"/>
      <c r="W193" s="225"/>
      <c r="X193" s="225"/>
      <c r="Y193" s="225"/>
      <c r="Z193" s="225"/>
      <c r="AA193" s="225"/>
      <c r="AB193" s="225"/>
      <c r="AC193" s="231"/>
      <c r="AD193" s="240">
        <f t="shared" si="4"/>
        <v>0</v>
      </c>
      <c r="AE193" s="241">
        <f t="shared" si="5"/>
      </c>
      <c r="AF193" s="233"/>
      <c r="AG193" s="215"/>
      <c r="AH193" s="226"/>
      <c r="AI193" s="100"/>
      <c r="AJ193" s="215"/>
      <c r="AK193" s="215"/>
      <c r="AL193" s="217"/>
      <c r="AM193" s="227"/>
      <c r="AO193" s="161"/>
      <c r="AP193" s="268">
        <f>IF(AO193="","",VLOOKUP(AO193,'中・高所在地'!$A$2:$D$270,2,FALSE))</f>
      </c>
      <c r="AQ193" s="269">
        <f>IF(AP193="","",VLOOKUP(AO193,'中・高所在地'!$A$2:$D$270,3,FALSE))</f>
      </c>
      <c r="AR193" s="268">
        <f>IF(AQ193="","",VLOOKUP(AO193,'中・高所在地'!$A$2:$D$270,4,FALSE))</f>
      </c>
      <c r="AS193" s="245"/>
      <c r="AT193" s="165"/>
    </row>
    <row r="194" spans="1:46" s="55" customFormat="1" ht="18.75" customHeight="1">
      <c r="A194" s="58">
        <v>190</v>
      </c>
      <c r="B194" s="162"/>
      <c r="C194" s="163"/>
      <c r="D194" s="163"/>
      <c r="E194" s="215"/>
      <c r="F194" s="216"/>
      <c r="G194" s="217"/>
      <c r="H194" s="218"/>
      <c r="I194" s="163"/>
      <c r="J194" s="217"/>
      <c r="K194" s="219"/>
      <c r="L194" s="220"/>
      <c r="M194" s="221"/>
      <c r="N194" s="222"/>
      <c r="O194" s="166"/>
      <c r="P194" s="223"/>
      <c r="Q194" s="224"/>
      <c r="R194" s="225"/>
      <c r="S194" s="225"/>
      <c r="T194" s="225"/>
      <c r="U194" s="225"/>
      <c r="V194" s="225"/>
      <c r="W194" s="225"/>
      <c r="X194" s="225"/>
      <c r="Y194" s="225"/>
      <c r="Z194" s="225"/>
      <c r="AA194" s="225"/>
      <c r="AB194" s="225"/>
      <c r="AC194" s="231"/>
      <c r="AD194" s="240">
        <f t="shared" si="4"/>
        <v>0</v>
      </c>
      <c r="AE194" s="241">
        <f t="shared" si="5"/>
      </c>
      <c r="AF194" s="233"/>
      <c r="AG194" s="215"/>
      <c r="AH194" s="226"/>
      <c r="AI194" s="100"/>
      <c r="AJ194" s="215"/>
      <c r="AK194" s="215"/>
      <c r="AL194" s="217"/>
      <c r="AM194" s="227"/>
      <c r="AO194" s="161"/>
      <c r="AP194" s="268">
        <f>IF(AO194="","",VLOOKUP(AO194,'中・高所在地'!$A$2:$D$270,2,FALSE))</f>
      </c>
      <c r="AQ194" s="269">
        <f>IF(AP194="","",VLOOKUP(AO194,'中・高所在地'!$A$2:$D$270,3,FALSE))</f>
      </c>
      <c r="AR194" s="268">
        <f>IF(AQ194="","",VLOOKUP(AO194,'中・高所在地'!$A$2:$D$270,4,FALSE))</f>
      </c>
      <c r="AS194" s="245"/>
      <c r="AT194" s="165"/>
    </row>
    <row r="195" spans="1:46" s="55" customFormat="1" ht="18.75" customHeight="1">
      <c r="A195" s="58">
        <v>191</v>
      </c>
      <c r="B195" s="162"/>
      <c r="C195" s="163"/>
      <c r="D195" s="163"/>
      <c r="E195" s="215"/>
      <c r="F195" s="216"/>
      <c r="G195" s="217"/>
      <c r="H195" s="218"/>
      <c r="I195" s="163"/>
      <c r="J195" s="217"/>
      <c r="K195" s="219"/>
      <c r="L195" s="220"/>
      <c r="M195" s="221"/>
      <c r="N195" s="222"/>
      <c r="O195" s="166"/>
      <c r="P195" s="223"/>
      <c r="Q195" s="224"/>
      <c r="R195" s="225"/>
      <c r="S195" s="225"/>
      <c r="T195" s="225"/>
      <c r="U195" s="225"/>
      <c r="V195" s="225"/>
      <c r="W195" s="225"/>
      <c r="X195" s="225"/>
      <c r="Y195" s="225"/>
      <c r="Z195" s="225"/>
      <c r="AA195" s="225"/>
      <c r="AB195" s="225"/>
      <c r="AC195" s="231"/>
      <c r="AD195" s="240">
        <f t="shared" si="4"/>
        <v>0</v>
      </c>
      <c r="AE195" s="241">
        <f t="shared" si="5"/>
      </c>
      <c r="AF195" s="233"/>
      <c r="AG195" s="215"/>
      <c r="AH195" s="226"/>
      <c r="AI195" s="100"/>
      <c r="AJ195" s="215"/>
      <c r="AK195" s="215"/>
      <c r="AL195" s="217"/>
      <c r="AM195" s="227"/>
      <c r="AO195" s="161"/>
      <c r="AP195" s="268">
        <f>IF(AO195="","",VLOOKUP(AO195,'中・高所在地'!$A$2:$D$270,2,FALSE))</f>
      </c>
      <c r="AQ195" s="269">
        <f>IF(AP195="","",VLOOKUP(AO195,'中・高所在地'!$A$2:$D$270,3,FALSE))</f>
      </c>
      <c r="AR195" s="268">
        <f>IF(AQ195="","",VLOOKUP(AO195,'中・高所在地'!$A$2:$D$270,4,FALSE))</f>
      </c>
      <c r="AS195" s="245"/>
      <c r="AT195" s="165"/>
    </row>
    <row r="196" spans="1:46" s="55" customFormat="1" ht="18.75" customHeight="1">
      <c r="A196" s="58">
        <v>192</v>
      </c>
      <c r="B196" s="162"/>
      <c r="C196" s="163"/>
      <c r="D196" s="163"/>
      <c r="E196" s="215"/>
      <c r="F196" s="216"/>
      <c r="G196" s="217"/>
      <c r="H196" s="218"/>
      <c r="I196" s="163"/>
      <c r="J196" s="217"/>
      <c r="K196" s="219"/>
      <c r="L196" s="220"/>
      <c r="M196" s="221"/>
      <c r="N196" s="222"/>
      <c r="O196" s="166"/>
      <c r="P196" s="223"/>
      <c r="Q196" s="224"/>
      <c r="R196" s="225"/>
      <c r="S196" s="225"/>
      <c r="T196" s="225"/>
      <c r="U196" s="225"/>
      <c r="V196" s="225"/>
      <c r="W196" s="225"/>
      <c r="X196" s="225"/>
      <c r="Y196" s="225"/>
      <c r="Z196" s="225"/>
      <c r="AA196" s="225"/>
      <c r="AB196" s="225"/>
      <c r="AC196" s="231"/>
      <c r="AD196" s="240">
        <f t="shared" si="4"/>
        <v>0</v>
      </c>
      <c r="AE196" s="241">
        <f t="shared" si="5"/>
      </c>
      <c r="AF196" s="233"/>
      <c r="AG196" s="215"/>
      <c r="AH196" s="226"/>
      <c r="AI196" s="100"/>
      <c r="AJ196" s="215"/>
      <c r="AK196" s="215"/>
      <c r="AL196" s="217"/>
      <c r="AM196" s="227"/>
      <c r="AO196" s="161"/>
      <c r="AP196" s="268">
        <f>IF(AO196="","",VLOOKUP(AO196,'中・高所在地'!$A$2:$D$270,2,FALSE))</f>
      </c>
      <c r="AQ196" s="269">
        <f>IF(AP196="","",VLOOKUP(AO196,'中・高所在地'!$A$2:$D$270,3,FALSE))</f>
      </c>
      <c r="AR196" s="268">
        <f>IF(AQ196="","",VLOOKUP(AO196,'中・高所在地'!$A$2:$D$270,4,FALSE))</f>
      </c>
      <c r="AS196" s="245"/>
      <c r="AT196" s="165"/>
    </row>
    <row r="197" spans="1:46" s="55" customFormat="1" ht="18.75" customHeight="1">
      <c r="A197" s="58">
        <v>193</v>
      </c>
      <c r="B197" s="162"/>
      <c r="C197" s="163"/>
      <c r="D197" s="163"/>
      <c r="E197" s="215"/>
      <c r="F197" s="216"/>
      <c r="G197" s="217"/>
      <c r="H197" s="218"/>
      <c r="I197" s="163"/>
      <c r="J197" s="217"/>
      <c r="K197" s="219"/>
      <c r="L197" s="220"/>
      <c r="M197" s="221"/>
      <c r="N197" s="222"/>
      <c r="O197" s="166"/>
      <c r="P197" s="223"/>
      <c r="Q197" s="224"/>
      <c r="R197" s="225"/>
      <c r="S197" s="225"/>
      <c r="T197" s="225"/>
      <c r="U197" s="225"/>
      <c r="V197" s="225"/>
      <c r="W197" s="225"/>
      <c r="X197" s="225"/>
      <c r="Y197" s="225"/>
      <c r="Z197" s="225"/>
      <c r="AA197" s="225"/>
      <c r="AB197" s="225"/>
      <c r="AC197" s="231"/>
      <c r="AD197" s="240">
        <f t="shared" si="4"/>
        <v>0</v>
      </c>
      <c r="AE197" s="241">
        <f t="shared" si="5"/>
      </c>
      <c r="AF197" s="233"/>
      <c r="AG197" s="215"/>
      <c r="AH197" s="226"/>
      <c r="AI197" s="100"/>
      <c r="AJ197" s="215"/>
      <c r="AK197" s="215"/>
      <c r="AL197" s="217"/>
      <c r="AM197" s="227"/>
      <c r="AO197" s="161"/>
      <c r="AP197" s="268">
        <f>IF(AO197="","",VLOOKUP(AO197,'中・高所在地'!$A$2:$D$270,2,FALSE))</f>
      </c>
      <c r="AQ197" s="269">
        <f>IF(AP197="","",VLOOKUP(AO197,'中・高所在地'!$A$2:$D$270,3,FALSE))</f>
      </c>
      <c r="AR197" s="268">
        <f>IF(AQ197="","",VLOOKUP(AO197,'中・高所在地'!$A$2:$D$270,4,FALSE))</f>
      </c>
      <c r="AS197" s="245"/>
      <c r="AT197" s="165"/>
    </row>
    <row r="198" spans="1:46" s="55" customFormat="1" ht="18.75" customHeight="1">
      <c r="A198" s="58">
        <v>194</v>
      </c>
      <c r="B198" s="162"/>
      <c r="C198" s="163"/>
      <c r="D198" s="163"/>
      <c r="E198" s="215"/>
      <c r="F198" s="216"/>
      <c r="G198" s="217"/>
      <c r="H198" s="218"/>
      <c r="I198" s="163"/>
      <c r="J198" s="217"/>
      <c r="K198" s="219"/>
      <c r="L198" s="220"/>
      <c r="M198" s="221"/>
      <c r="N198" s="222"/>
      <c r="O198" s="166"/>
      <c r="P198" s="223"/>
      <c r="Q198" s="224"/>
      <c r="R198" s="225"/>
      <c r="S198" s="225"/>
      <c r="T198" s="225"/>
      <c r="U198" s="225"/>
      <c r="V198" s="225"/>
      <c r="W198" s="225"/>
      <c r="X198" s="225"/>
      <c r="Y198" s="225"/>
      <c r="Z198" s="225"/>
      <c r="AA198" s="225"/>
      <c r="AB198" s="225"/>
      <c r="AC198" s="231"/>
      <c r="AD198" s="240">
        <f t="shared" si="4"/>
        <v>0</v>
      </c>
      <c r="AE198" s="241">
        <f t="shared" si="5"/>
      </c>
      <c r="AF198" s="233"/>
      <c r="AG198" s="215"/>
      <c r="AH198" s="226"/>
      <c r="AI198" s="100"/>
      <c r="AJ198" s="215"/>
      <c r="AK198" s="215"/>
      <c r="AL198" s="217"/>
      <c r="AM198" s="227"/>
      <c r="AO198" s="161"/>
      <c r="AP198" s="268">
        <f>IF(AO198="","",VLOOKUP(AO198,'中・高所在地'!$A$2:$D$270,2,FALSE))</f>
      </c>
      <c r="AQ198" s="269">
        <f>IF(AP198="","",VLOOKUP(AO198,'中・高所在地'!$A$2:$D$270,3,FALSE))</f>
      </c>
      <c r="AR198" s="268">
        <f>IF(AQ198="","",VLOOKUP(AO198,'中・高所在地'!$A$2:$D$270,4,FALSE))</f>
      </c>
      <c r="AS198" s="245"/>
      <c r="AT198" s="165"/>
    </row>
    <row r="199" spans="1:46" s="55" customFormat="1" ht="18.75" customHeight="1">
      <c r="A199" s="58">
        <v>195</v>
      </c>
      <c r="B199" s="162"/>
      <c r="C199" s="163"/>
      <c r="D199" s="163"/>
      <c r="E199" s="215"/>
      <c r="F199" s="216"/>
      <c r="G199" s="217"/>
      <c r="H199" s="218"/>
      <c r="I199" s="163"/>
      <c r="J199" s="217"/>
      <c r="K199" s="219"/>
      <c r="L199" s="220"/>
      <c r="M199" s="221"/>
      <c r="N199" s="222"/>
      <c r="O199" s="166"/>
      <c r="P199" s="223"/>
      <c r="Q199" s="224"/>
      <c r="R199" s="225"/>
      <c r="S199" s="225"/>
      <c r="T199" s="225"/>
      <c r="U199" s="225"/>
      <c r="V199" s="225"/>
      <c r="W199" s="225"/>
      <c r="X199" s="225"/>
      <c r="Y199" s="225"/>
      <c r="Z199" s="225"/>
      <c r="AA199" s="225"/>
      <c r="AB199" s="225"/>
      <c r="AC199" s="231"/>
      <c r="AD199" s="240">
        <f aca="true" t="shared" si="6" ref="AD199:AD204">IF(COUNTIF(N199:AC199,2)&gt;0,"",COUNTIF(N199:AC199,1))</f>
        <v>0</v>
      </c>
      <c r="AE199" s="241">
        <f aca="true" t="shared" si="7" ref="AE199:AE204">IF(COUNTIF(N199:AC199,2)=0,"",COUNTIF(N199:AC199,2))</f>
      </c>
      <c r="AF199" s="233"/>
      <c r="AG199" s="215"/>
      <c r="AH199" s="226"/>
      <c r="AI199" s="100"/>
      <c r="AJ199" s="215"/>
      <c r="AK199" s="215"/>
      <c r="AL199" s="217"/>
      <c r="AM199" s="227"/>
      <c r="AO199" s="161"/>
      <c r="AP199" s="268">
        <f>IF(AO199="","",VLOOKUP(AO199,'中・高所在地'!$A$2:$D$270,2,FALSE))</f>
      </c>
      <c r="AQ199" s="269">
        <f>IF(AP199="","",VLOOKUP(AO199,'中・高所在地'!$A$2:$D$270,3,FALSE))</f>
      </c>
      <c r="AR199" s="268">
        <f>IF(AQ199="","",VLOOKUP(AO199,'中・高所在地'!$A$2:$D$270,4,FALSE))</f>
      </c>
      <c r="AS199" s="245"/>
      <c r="AT199" s="165"/>
    </row>
    <row r="200" spans="1:46" s="55" customFormat="1" ht="18.75" customHeight="1">
      <c r="A200" s="58">
        <v>196</v>
      </c>
      <c r="B200" s="162"/>
      <c r="C200" s="163"/>
      <c r="D200" s="163"/>
      <c r="E200" s="215"/>
      <c r="F200" s="216"/>
      <c r="G200" s="217"/>
      <c r="H200" s="218"/>
      <c r="I200" s="163"/>
      <c r="J200" s="217"/>
      <c r="K200" s="219"/>
      <c r="L200" s="220"/>
      <c r="M200" s="221"/>
      <c r="N200" s="222"/>
      <c r="O200" s="166"/>
      <c r="P200" s="223"/>
      <c r="Q200" s="224"/>
      <c r="R200" s="225"/>
      <c r="S200" s="225"/>
      <c r="T200" s="225"/>
      <c r="U200" s="225"/>
      <c r="V200" s="225"/>
      <c r="W200" s="225"/>
      <c r="X200" s="225"/>
      <c r="Y200" s="225"/>
      <c r="Z200" s="225"/>
      <c r="AA200" s="225"/>
      <c r="AB200" s="225"/>
      <c r="AC200" s="231"/>
      <c r="AD200" s="240">
        <f t="shared" si="6"/>
        <v>0</v>
      </c>
      <c r="AE200" s="241">
        <f t="shared" si="7"/>
      </c>
      <c r="AF200" s="233"/>
      <c r="AG200" s="215"/>
      <c r="AH200" s="226"/>
      <c r="AI200" s="100"/>
      <c r="AJ200" s="215"/>
      <c r="AK200" s="215"/>
      <c r="AL200" s="217"/>
      <c r="AM200" s="227"/>
      <c r="AO200" s="161"/>
      <c r="AP200" s="268">
        <f>IF(AO200="","",VLOOKUP(AO200,'中・高所在地'!$A$2:$D$270,2,FALSE))</f>
      </c>
      <c r="AQ200" s="269">
        <f>IF(AP200="","",VLOOKUP(AO200,'中・高所在地'!$A$2:$D$270,3,FALSE))</f>
      </c>
      <c r="AR200" s="268">
        <f>IF(AQ200="","",VLOOKUP(AO200,'中・高所在地'!$A$2:$D$270,4,FALSE))</f>
      </c>
      <c r="AS200" s="245"/>
      <c r="AT200" s="165"/>
    </row>
    <row r="201" spans="1:46" s="55" customFormat="1" ht="18.75" customHeight="1">
      <c r="A201" s="58">
        <v>197</v>
      </c>
      <c r="B201" s="162"/>
      <c r="C201" s="163"/>
      <c r="D201" s="163"/>
      <c r="E201" s="215"/>
      <c r="F201" s="216"/>
      <c r="G201" s="217"/>
      <c r="H201" s="218"/>
      <c r="I201" s="163"/>
      <c r="J201" s="217"/>
      <c r="K201" s="219"/>
      <c r="L201" s="220"/>
      <c r="M201" s="221"/>
      <c r="N201" s="222"/>
      <c r="O201" s="166"/>
      <c r="P201" s="223"/>
      <c r="Q201" s="224"/>
      <c r="R201" s="225"/>
      <c r="S201" s="225"/>
      <c r="T201" s="225"/>
      <c r="U201" s="225"/>
      <c r="V201" s="225"/>
      <c r="W201" s="225"/>
      <c r="X201" s="225"/>
      <c r="Y201" s="225"/>
      <c r="Z201" s="225"/>
      <c r="AA201" s="225"/>
      <c r="AB201" s="225"/>
      <c r="AC201" s="231"/>
      <c r="AD201" s="240">
        <f t="shared" si="6"/>
        <v>0</v>
      </c>
      <c r="AE201" s="241">
        <f t="shared" si="7"/>
      </c>
      <c r="AF201" s="233"/>
      <c r="AG201" s="215"/>
      <c r="AH201" s="226"/>
      <c r="AI201" s="100"/>
      <c r="AJ201" s="215"/>
      <c r="AK201" s="215"/>
      <c r="AL201" s="217"/>
      <c r="AM201" s="227"/>
      <c r="AO201" s="161"/>
      <c r="AP201" s="268">
        <f>IF(AO201="","",VLOOKUP(AO201,'中・高所在地'!$A$2:$D$270,2,FALSE))</f>
      </c>
      <c r="AQ201" s="269">
        <f>IF(AP201="","",VLOOKUP(AO201,'中・高所在地'!$A$2:$D$270,3,FALSE))</f>
      </c>
      <c r="AR201" s="268">
        <f>IF(AQ201="","",VLOOKUP(AO201,'中・高所在地'!$A$2:$D$270,4,FALSE))</f>
      </c>
      <c r="AS201" s="245"/>
      <c r="AT201" s="165"/>
    </row>
    <row r="202" spans="1:46" s="55" customFormat="1" ht="18.75" customHeight="1">
      <c r="A202" s="58">
        <v>198</v>
      </c>
      <c r="B202" s="162"/>
      <c r="C202" s="163"/>
      <c r="D202" s="163"/>
      <c r="E202" s="215"/>
      <c r="F202" s="216"/>
      <c r="G202" s="217"/>
      <c r="H202" s="218"/>
      <c r="I202" s="163"/>
      <c r="J202" s="217"/>
      <c r="K202" s="219"/>
      <c r="L202" s="220"/>
      <c r="M202" s="221"/>
      <c r="N202" s="222"/>
      <c r="O202" s="166"/>
      <c r="P202" s="223"/>
      <c r="Q202" s="224"/>
      <c r="R202" s="225"/>
      <c r="S202" s="225"/>
      <c r="T202" s="225"/>
      <c r="U202" s="225"/>
      <c r="V202" s="225"/>
      <c r="W202" s="225"/>
      <c r="X202" s="225"/>
      <c r="Y202" s="225"/>
      <c r="Z202" s="225"/>
      <c r="AA202" s="225"/>
      <c r="AB202" s="225"/>
      <c r="AC202" s="231"/>
      <c r="AD202" s="240">
        <f t="shared" si="6"/>
        <v>0</v>
      </c>
      <c r="AE202" s="241">
        <f t="shared" si="7"/>
      </c>
      <c r="AF202" s="233"/>
      <c r="AG202" s="215"/>
      <c r="AH202" s="226"/>
      <c r="AI202" s="100"/>
      <c r="AJ202" s="215"/>
      <c r="AK202" s="215"/>
      <c r="AL202" s="217"/>
      <c r="AM202" s="227"/>
      <c r="AP202" s="270"/>
      <c r="AQ202" s="270"/>
      <c r="AR202" s="270"/>
      <c r="AS202" s="56"/>
      <c r="AT202" s="56"/>
    </row>
    <row r="203" spans="1:46" s="55" customFormat="1" ht="18.75" customHeight="1">
      <c r="A203" s="58">
        <v>199</v>
      </c>
      <c r="B203" s="162"/>
      <c r="C203" s="163"/>
      <c r="D203" s="163"/>
      <c r="E203" s="215"/>
      <c r="F203" s="216"/>
      <c r="G203" s="217"/>
      <c r="H203" s="218"/>
      <c r="I203" s="163"/>
      <c r="J203" s="217"/>
      <c r="K203" s="219"/>
      <c r="L203" s="220"/>
      <c r="M203" s="221"/>
      <c r="N203" s="222"/>
      <c r="O203" s="166"/>
      <c r="P203" s="223"/>
      <c r="Q203" s="224"/>
      <c r="R203" s="225"/>
      <c r="S203" s="225"/>
      <c r="T203" s="225"/>
      <c r="U203" s="225"/>
      <c r="V203" s="225"/>
      <c r="W203" s="225"/>
      <c r="X203" s="225"/>
      <c r="Y203" s="225"/>
      <c r="Z203" s="225"/>
      <c r="AA203" s="225"/>
      <c r="AB203" s="225"/>
      <c r="AC203" s="231"/>
      <c r="AD203" s="240">
        <f t="shared" si="6"/>
        <v>0</v>
      </c>
      <c r="AE203" s="241">
        <f t="shared" si="7"/>
      </c>
      <c r="AF203" s="233"/>
      <c r="AG203" s="215"/>
      <c r="AH203" s="226"/>
      <c r="AI203" s="100"/>
      <c r="AJ203" s="215"/>
      <c r="AK203" s="215"/>
      <c r="AL203" s="217"/>
      <c r="AM203" s="227"/>
      <c r="AP203" s="270"/>
      <c r="AQ203" s="270"/>
      <c r="AR203" s="270"/>
      <c r="AS203" s="56"/>
      <c r="AT203" s="56"/>
    </row>
    <row r="204" spans="1:46" s="55" customFormat="1" ht="18.75" customHeight="1">
      <c r="A204" s="58">
        <v>200</v>
      </c>
      <c r="B204" s="162"/>
      <c r="C204" s="163"/>
      <c r="D204" s="163"/>
      <c r="E204" s="215"/>
      <c r="F204" s="216"/>
      <c r="G204" s="217"/>
      <c r="H204" s="218"/>
      <c r="I204" s="163"/>
      <c r="J204" s="217"/>
      <c r="K204" s="219"/>
      <c r="L204" s="220"/>
      <c r="M204" s="221"/>
      <c r="N204" s="222"/>
      <c r="O204" s="166"/>
      <c r="P204" s="223"/>
      <c r="Q204" s="224"/>
      <c r="R204" s="225"/>
      <c r="S204" s="225"/>
      <c r="T204" s="225"/>
      <c r="U204" s="225"/>
      <c r="V204" s="225"/>
      <c r="W204" s="225"/>
      <c r="X204" s="225"/>
      <c r="Y204" s="225"/>
      <c r="Z204" s="225"/>
      <c r="AA204" s="225"/>
      <c r="AB204" s="225"/>
      <c r="AC204" s="231"/>
      <c r="AD204" s="240">
        <f t="shared" si="6"/>
        <v>0</v>
      </c>
      <c r="AE204" s="241">
        <f t="shared" si="7"/>
      </c>
      <c r="AF204" s="233"/>
      <c r="AG204" s="215"/>
      <c r="AH204" s="226"/>
      <c r="AI204" s="100"/>
      <c r="AJ204" s="215"/>
      <c r="AK204" s="215"/>
      <c r="AL204" s="217"/>
      <c r="AM204" s="227"/>
      <c r="AS204" s="56"/>
      <c r="AT204" s="56"/>
    </row>
    <row r="205" spans="41:44" ht="13.5">
      <c r="AO205" s="133" t="s">
        <v>173</v>
      </c>
      <c r="AP205" s="135" t="s">
        <v>792</v>
      </c>
      <c r="AQ205" s="135" t="s">
        <v>174</v>
      </c>
      <c r="AR205" s="135" t="s">
        <v>793</v>
      </c>
    </row>
    <row r="206" spans="41:44" ht="13.5">
      <c r="AO206" s="133" t="s">
        <v>175</v>
      </c>
      <c r="AP206" s="135" t="s">
        <v>794</v>
      </c>
      <c r="AQ206" s="135" t="s">
        <v>176</v>
      </c>
      <c r="AR206" s="135" t="s">
        <v>795</v>
      </c>
    </row>
    <row r="207" spans="41:44" ht="13.5">
      <c r="AO207" s="133" t="s">
        <v>177</v>
      </c>
      <c r="AP207" s="135" t="s">
        <v>796</v>
      </c>
      <c r="AQ207" s="135" t="s">
        <v>178</v>
      </c>
      <c r="AR207" s="135" t="s">
        <v>797</v>
      </c>
    </row>
    <row r="208" spans="41:44" ht="13.5">
      <c r="AO208" s="133" t="s">
        <v>179</v>
      </c>
      <c r="AP208" s="135" t="s">
        <v>798</v>
      </c>
      <c r="AQ208" s="135" t="s">
        <v>180</v>
      </c>
      <c r="AR208" s="135" t="s">
        <v>799</v>
      </c>
    </row>
    <row r="209" spans="41:44" ht="13.5">
      <c r="AO209" s="133" t="s">
        <v>181</v>
      </c>
      <c r="AP209" s="135" t="s">
        <v>800</v>
      </c>
      <c r="AQ209" s="135" t="s">
        <v>182</v>
      </c>
      <c r="AR209" s="135" t="s">
        <v>801</v>
      </c>
    </row>
    <row r="210" spans="41:44" ht="13.5">
      <c r="AO210" s="133" t="s">
        <v>183</v>
      </c>
      <c r="AP210" s="135" t="s">
        <v>802</v>
      </c>
      <c r="AQ210" s="135" t="s">
        <v>184</v>
      </c>
      <c r="AR210" s="135" t="s">
        <v>803</v>
      </c>
    </row>
    <row r="211" spans="41:44" ht="13.5">
      <c r="AO211" s="133" t="s">
        <v>185</v>
      </c>
      <c r="AP211" s="135" t="s">
        <v>804</v>
      </c>
      <c r="AQ211" s="135" t="s">
        <v>186</v>
      </c>
      <c r="AR211" s="135" t="s">
        <v>805</v>
      </c>
    </row>
    <row r="212" spans="41:44" ht="13.5">
      <c r="AO212" s="133" t="s">
        <v>187</v>
      </c>
      <c r="AP212" s="135" t="s">
        <v>806</v>
      </c>
      <c r="AQ212" s="135" t="s">
        <v>188</v>
      </c>
      <c r="AR212" s="135" t="s">
        <v>807</v>
      </c>
    </row>
    <row r="213" spans="41:44" ht="13.5">
      <c r="AO213" s="133" t="s">
        <v>189</v>
      </c>
      <c r="AP213" s="135" t="s">
        <v>808</v>
      </c>
      <c r="AQ213" s="135" t="s">
        <v>190</v>
      </c>
      <c r="AR213" s="135" t="s">
        <v>809</v>
      </c>
    </row>
    <row r="214" spans="41:44" ht="13.5">
      <c r="AO214" s="133" t="s">
        <v>191</v>
      </c>
      <c r="AP214" s="135" t="s">
        <v>810</v>
      </c>
      <c r="AQ214" s="135" t="s">
        <v>192</v>
      </c>
      <c r="AR214" s="135" t="s">
        <v>811</v>
      </c>
    </row>
    <row r="215" spans="41:44" ht="13.5">
      <c r="AO215" s="133" t="s">
        <v>193</v>
      </c>
      <c r="AP215" s="135" t="s">
        <v>812</v>
      </c>
      <c r="AQ215" s="135" t="s">
        <v>194</v>
      </c>
      <c r="AR215" s="135" t="s">
        <v>813</v>
      </c>
    </row>
    <row r="216" spans="41:44" ht="13.5">
      <c r="AO216" s="133" t="s">
        <v>195</v>
      </c>
      <c r="AP216" s="135" t="s">
        <v>814</v>
      </c>
      <c r="AQ216" s="135" t="s">
        <v>196</v>
      </c>
      <c r="AR216" s="135" t="s">
        <v>815</v>
      </c>
    </row>
    <row r="217" spans="41:44" ht="13.5">
      <c r="AO217" s="133" t="s">
        <v>197</v>
      </c>
      <c r="AP217" s="135" t="s">
        <v>816</v>
      </c>
      <c r="AQ217" s="135" t="s">
        <v>198</v>
      </c>
      <c r="AR217" s="135" t="s">
        <v>817</v>
      </c>
    </row>
    <row r="218" spans="41:44" ht="13.5">
      <c r="AO218" s="133" t="s">
        <v>199</v>
      </c>
      <c r="AP218" s="135" t="s">
        <v>818</v>
      </c>
      <c r="AQ218" s="135" t="s">
        <v>200</v>
      </c>
      <c r="AR218" s="135" t="s">
        <v>819</v>
      </c>
    </row>
    <row r="219" spans="41:44" ht="13.5">
      <c r="AO219" s="133" t="s">
        <v>201</v>
      </c>
      <c r="AP219" s="135" t="s">
        <v>820</v>
      </c>
      <c r="AQ219" s="135" t="s">
        <v>202</v>
      </c>
      <c r="AR219" s="135" t="s">
        <v>821</v>
      </c>
    </row>
    <row r="220" spans="41:44" ht="13.5">
      <c r="AO220" s="133" t="s">
        <v>203</v>
      </c>
      <c r="AP220" s="135" t="s">
        <v>822</v>
      </c>
      <c r="AQ220" s="135" t="s">
        <v>204</v>
      </c>
      <c r="AR220" s="135" t="s">
        <v>823</v>
      </c>
    </row>
    <row r="221" spans="41:44" ht="13.5">
      <c r="AO221" s="133" t="s">
        <v>205</v>
      </c>
      <c r="AP221" s="135" t="s">
        <v>824</v>
      </c>
      <c r="AQ221" s="135" t="s">
        <v>206</v>
      </c>
      <c r="AR221" s="135" t="s">
        <v>825</v>
      </c>
    </row>
    <row r="222" spans="41:44" ht="13.5">
      <c r="AO222" s="133" t="s">
        <v>207</v>
      </c>
      <c r="AP222" s="135" t="s">
        <v>826</v>
      </c>
      <c r="AQ222" s="135" t="s">
        <v>208</v>
      </c>
      <c r="AR222" s="135" t="s">
        <v>827</v>
      </c>
    </row>
    <row r="223" spans="41:44" ht="13.5">
      <c r="AO223" s="133" t="s">
        <v>209</v>
      </c>
      <c r="AP223" s="135" t="s">
        <v>828</v>
      </c>
      <c r="AQ223" s="135" t="s">
        <v>210</v>
      </c>
      <c r="AR223" s="135" t="s">
        <v>829</v>
      </c>
    </row>
    <row r="224" spans="41:44" ht="13.5">
      <c r="AO224" s="133" t="s">
        <v>211</v>
      </c>
      <c r="AP224" s="135" t="s">
        <v>830</v>
      </c>
      <c r="AQ224" s="135" t="s">
        <v>212</v>
      </c>
      <c r="AR224" s="135" t="s">
        <v>831</v>
      </c>
    </row>
    <row r="225" spans="41:44" ht="13.5">
      <c r="AO225" s="133" t="s">
        <v>213</v>
      </c>
      <c r="AP225" s="135" t="s">
        <v>832</v>
      </c>
      <c r="AQ225" s="135" t="s">
        <v>214</v>
      </c>
      <c r="AR225" s="135" t="s">
        <v>833</v>
      </c>
    </row>
    <row r="226" spans="41:44" ht="13.5">
      <c r="AO226" s="133" t="s">
        <v>215</v>
      </c>
      <c r="AP226" s="135" t="s">
        <v>834</v>
      </c>
      <c r="AQ226" s="135" t="s">
        <v>216</v>
      </c>
      <c r="AR226" s="135" t="s">
        <v>835</v>
      </c>
    </row>
    <row r="227" spans="41:44" ht="13.5">
      <c r="AO227" s="133" t="s">
        <v>217</v>
      </c>
      <c r="AP227" s="135" t="s">
        <v>836</v>
      </c>
      <c r="AQ227" s="135" t="s">
        <v>218</v>
      </c>
      <c r="AR227" s="135" t="s">
        <v>837</v>
      </c>
    </row>
    <row r="228" spans="41:44" ht="13.5">
      <c r="AO228" s="133" t="s">
        <v>219</v>
      </c>
      <c r="AP228" s="135" t="s">
        <v>838</v>
      </c>
      <c r="AQ228" s="135" t="s">
        <v>220</v>
      </c>
      <c r="AR228" s="135" t="s">
        <v>839</v>
      </c>
    </row>
    <row r="229" spans="41:44" ht="13.5">
      <c r="AO229" s="133" t="s">
        <v>221</v>
      </c>
      <c r="AP229" s="135" t="s">
        <v>840</v>
      </c>
      <c r="AQ229" s="135" t="s">
        <v>222</v>
      </c>
      <c r="AR229" s="135" t="s">
        <v>841</v>
      </c>
    </row>
    <row r="230" spans="41:44" ht="13.5">
      <c r="AO230" s="133" t="s">
        <v>223</v>
      </c>
      <c r="AP230" s="135" t="s">
        <v>842</v>
      </c>
      <c r="AQ230" s="135" t="s">
        <v>224</v>
      </c>
      <c r="AR230" s="135" t="s">
        <v>843</v>
      </c>
    </row>
    <row r="231" spans="41:44" ht="13.5">
      <c r="AO231" s="133" t="s">
        <v>225</v>
      </c>
      <c r="AP231" s="135" t="s">
        <v>844</v>
      </c>
      <c r="AQ231" s="135" t="s">
        <v>226</v>
      </c>
      <c r="AR231" s="135" t="s">
        <v>845</v>
      </c>
    </row>
    <row r="232" spans="41:44" ht="13.5">
      <c r="AO232" s="133" t="s">
        <v>227</v>
      </c>
      <c r="AP232" s="135" t="s">
        <v>846</v>
      </c>
      <c r="AQ232" s="135" t="s">
        <v>228</v>
      </c>
      <c r="AR232" s="135" t="s">
        <v>847</v>
      </c>
    </row>
    <row r="233" spans="41:44" ht="13.5">
      <c r="AO233" s="133" t="s">
        <v>229</v>
      </c>
      <c r="AP233" s="135" t="s">
        <v>848</v>
      </c>
      <c r="AQ233" s="135" t="s">
        <v>230</v>
      </c>
      <c r="AR233" s="135" t="s">
        <v>849</v>
      </c>
    </row>
    <row r="234" spans="41:44" ht="13.5">
      <c r="AO234" s="133" t="s">
        <v>231</v>
      </c>
      <c r="AP234" s="135" t="s">
        <v>850</v>
      </c>
      <c r="AQ234" s="135" t="s">
        <v>232</v>
      </c>
      <c r="AR234" s="135" t="s">
        <v>851</v>
      </c>
    </row>
    <row r="235" spans="41:44" ht="13.5">
      <c r="AO235" s="133" t="s">
        <v>233</v>
      </c>
      <c r="AP235" s="135" t="s">
        <v>852</v>
      </c>
      <c r="AQ235" s="135" t="s">
        <v>234</v>
      </c>
      <c r="AR235" s="135" t="s">
        <v>853</v>
      </c>
    </row>
    <row r="236" spans="41:44" ht="13.5">
      <c r="AO236" s="133" t="s">
        <v>235</v>
      </c>
      <c r="AP236" s="135" t="s">
        <v>854</v>
      </c>
      <c r="AQ236" s="135" t="s">
        <v>236</v>
      </c>
      <c r="AR236" s="135" t="s">
        <v>855</v>
      </c>
    </row>
    <row r="237" spans="41:44" ht="13.5">
      <c r="AO237" s="133" t="s">
        <v>237</v>
      </c>
      <c r="AP237" s="135" t="s">
        <v>856</v>
      </c>
      <c r="AQ237" s="135" t="s">
        <v>238</v>
      </c>
      <c r="AR237" s="135" t="s">
        <v>857</v>
      </c>
    </row>
    <row r="238" spans="41:44" ht="13.5">
      <c r="AO238" s="133" t="s">
        <v>239</v>
      </c>
      <c r="AP238" s="135" t="s">
        <v>858</v>
      </c>
      <c r="AQ238" s="135" t="s">
        <v>240</v>
      </c>
      <c r="AR238" s="135" t="s">
        <v>859</v>
      </c>
    </row>
    <row r="239" spans="41:44" ht="13.5">
      <c r="AO239" s="133" t="s">
        <v>241</v>
      </c>
      <c r="AP239" s="135" t="s">
        <v>860</v>
      </c>
      <c r="AQ239" s="135" t="s">
        <v>242</v>
      </c>
      <c r="AR239" s="135" t="s">
        <v>861</v>
      </c>
    </row>
    <row r="240" spans="41:44" ht="13.5">
      <c r="AO240" s="133" t="s">
        <v>243</v>
      </c>
      <c r="AP240" s="135" t="s">
        <v>862</v>
      </c>
      <c r="AQ240" s="135" t="s">
        <v>244</v>
      </c>
      <c r="AR240" s="135" t="s">
        <v>863</v>
      </c>
    </row>
    <row r="241" spans="41:44" ht="13.5">
      <c r="AO241" s="133" t="s">
        <v>245</v>
      </c>
      <c r="AP241" s="135" t="s">
        <v>556</v>
      </c>
      <c r="AQ241" s="135" t="s">
        <v>246</v>
      </c>
      <c r="AR241" s="135" t="s">
        <v>864</v>
      </c>
    </row>
    <row r="242" spans="41:44" ht="13.5">
      <c r="AO242" s="133" t="s">
        <v>247</v>
      </c>
      <c r="AP242" s="135" t="s">
        <v>865</v>
      </c>
      <c r="AQ242" s="135" t="s">
        <v>248</v>
      </c>
      <c r="AR242" s="135" t="s">
        <v>866</v>
      </c>
    </row>
    <row r="243" spans="41:44" ht="13.5">
      <c r="AO243" s="133" t="s">
        <v>249</v>
      </c>
      <c r="AP243" s="135" t="s">
        <v>867</v>
      </c>
      <c r="AQ243" s="135" t="s">
        <v>250</v>
      </c>
      <c r="AR243" s="135" t="s">
        <v>868</v>
      </c>
    </row>
    <row r="244" spans="41:44" ht="13.5">
      <c r="AO244" s="133" t="s">
        <v>251</v>
      </c>
      <c r="AP244" s="135" t="s">
        <v>869</v>
      </c>
      <c r="AQ244" s="135" t="s">
        <v>252</v>
      </c>
      <c r="AR244" s="135" t="s">
        <v>870</v>
      </c>
    </row>
    <row r="245" spans="41:44" ht="13.5">
      <c r="AO245" s="133" t="s">
        <v>253</v>
      </c>
      <c r="AP245" s="135" t="s">
        <v>871</v>
      </c>
      <c r="AQ245" s="135" t="s">
        <v>254</v>
      </c>
      <c r="AR245" s="135" t="s">
        <v>872</v>
      </c>
    </row>
    <row r="246" spans="41:44" ht="13.5">
      <c r="AO246" s="133" t="s">
        <v>255</v>
      </c>
      <c r="AP246" s="135" t="s">
        <v>873</v>
      </c>
      <c r="AQ246" s="135" t="s">
        <v>256</v>
      </c>
      <c r="AR246" s="135" t="s">
        <v>874</v>
      </c>
    </row>
    <row r="247" spans="41:44" ht="13.5">
      <c r="AO247" s="133" t="s">
        <v>257</v>
      </c>
      <c r="AP247" s="135" t="s">
        <v>875</v>
      </c>
      <c r="AQ247" s="135" t="s">
        <v>258</v>
      </c>
      <c r="AR247" s="135" t="s">
        <v>876</v>
      </c>
    </row>
    <row r="248" spans="41:44" ht="13.5">
      <c r="AO248" s="133" t="s">
        <v>259</v>
      </c>
      <c r="AP248" s="135" t="s">
        <v>877</v>
      </c>
      <c r="AQ248" s="135" t="s">
        <v>260</v>
      </c>
      <c r="AR248" s="135" t="s">
        <v>878</v>
      </c>
    </row>
    <row r="249" spans="41:44" ht="13.5">
      <c r="AO249" s="133" t="s">
        <v>261</v>
      </c>
      <c r="AP249" s="135" t="s">
        <v>879</v>
      </c>
      <c r="AQ249" s="135" t="s">
        <v>262</v>
      </c>
      <c r="AR249" s="135" t="s">
        <v>880</v>
      </c>
    </row>
    <row r="250" spans="41:44" ht="13.5">
      <c r="AO250" s="133" t="s">
        <v>263</v>
      </c>
      <c r="AP250" s="135" t="s">
        <v>881</v>
      </c>
      <c r="AQ250" s="135" t="s">
        <v>264</v>
      </c>
      <c r="AR250" s="135" t="s">
        <v>882</v>
      </c>
    </row>
    <row r="251" spans="41:44" ht="13.5">
      <c r="AO251" s="133" t="s">
        <v>265</v>
      </c>
      <c r="AP251" s="135" t="s">
        <v>883</v>
      </c>
      <c r="AQ251" s="135" t="s">
        <v>266</v>
      </c>
      <c r="AR251" s="135" t="s">
        <v>884</v>
      </c>
    </row>
    <row r="252" spans="41:44" ht="13.5">
      <c r="AO252" s="133" t="s">
        <v>267</v>
      </c>
      <c r="AP252" s="135" t="s">
        <v>885</v>
      </c>
      <c r="AQ252" s="135" t="s">
        <v>268</v>
      </c>
      <c r="AR252" s="135" t="s">
        <v>886</v>
      </c>
    </row>
    <row r="253" spans="41:44" ht="13.5">
      <c r="AO253" s="133" t="s">
        <v>269</v>
      </c>
      <c r="AP253" s="135" t="s">
        <v>887</v>
      </c>
      <c r="AQ253" s="135" t="s">
        <v>270</v>
      </c>
      <c r="AR253" s="135" t="s">
        <v>888</v>
      </c>
    </row>
    <row r="254" spans="41:44" ht="13.5">
      <c r="AO254" s="133" t="s">
        <v>271</v>
      </c>
      <c r="AP254" s="135" t="s">
        <v>889</v>
      </c>
      <c r="AQ254" s="135" t="s">
        <v>272</v>
      </c>
      <c r="AR254" s="135" t="s">
        <v>890</v>
      </c>
    </row>
    <row r="255" spans="41:44" ht="13.5">
      <c r="AO255" s="133" t="s">
        <v>273</v>
      </c>
      <c r="AP255" s="135" t="s">
        <v>891</v>
      </c>
      <c r="AQ255" s="135" t="s">
        <v>274</v>
      </c>
      <c r="AR255" s="135" t="s">
        <v>892</v>
      </c>
    </row>
    <row r="256" spans="41:44" ht="13.5">
      <c r="AO256" s="133" t="s">
        <v>275</v>
      </c>
      <c r="AP256" s="135" t="s">
        <v>893</v>
      </c>
      <c r="AQ256" s="135" t="s">
        <v>276</v>
      </c>
      <c r="AR256" s="135" t="s">
        <v>894</v>
      </c>
    </row>
    <row r="257" spans="41:44" ht="13.5">
      <c r="AO257" s="133" t="s">
        <v>277</v>
      </c>
      <c r="AP257" s="135" t="s">
        <v>604</v>
      </c>
      <c r="AQ257" s="135" t="s">
        <v>278</v>
      </c>
      <c r="AR257" s="135" t="s">
        <v>895</v>
      </c>
    </row>
    <row r="258" spans="41:44" ht="13.5">
      <c r="AO258" s="133" t="s">
        <v>279</v>
      </c>
      <c r="AP258" s="135" t="s">
        <v>896</v>
      </c>
      <c r="AQ258" s="135" t="s">
        <v>280</v>
      </c>
      <c r="AR258" s="135" t="s">
        <v>897</v>
      </c>
    </row>
    <row r="259" spans="41:44" ht="13.5">
      <c r="AO259" s="133" t="s">
        <v>281</v>
      </c>
      <c r="AP259" s="135" t="s">
        <v>898</v>
      </c>
      <c r="AQ259" s="135" t="s">
        <v>282</v>
      </c>
      <c r="AR259" s="135" t="s">
        <v>899</v>
      </c>
    </row>
    <row r="260" spans="41:44" ht="13.5">
      <c r="AO260" s="133" t="s">
        <v>283</v>
      </c>
      <c r="AP260" s="135" t="s">
        <v>900</v>
      </c>
      <c r="AQ260" s="135" t="s">
        <v>284</v>
      </c>
      <c r="AR260" s="135" t="s">
        <v>901</v>
      </c>
    </row>
    <row r="261" spans="41:44" ht="13.5">
      <c r="AO261" s="133" t="s">
        <v>285</v>
      </c>
      <c r="AP261" s="135" t="s">
        <v>902</v>
      </c>
      <c r="AQ261" s="135" t="s">
        <v>286</v>
      </c>
      <c r="AR261" s="135" t="s">
        <v>903</v>
      </c>
    </row>
    <row r="262" spans="41:44" ht="13.5">
      <c r="AO262" s="133" t="s">
        <v>287</v>
      </c>
      <c r="AP262" s="135" t="s">
        <v>904</v>
      </c>
      <c r="AQ262" s="135" t="s">
        <v>288</v>
      </c>
      <c r="AR262" s="135" t="s">
        <v>905</v>
      </c>
    </row>
    <row r="263" spans="41:44" ht="13.5">
      <c r="AO263" s="133" t="s">
        <v>289</v>
      </c>
      <c r="AP263" s="135" t="s">
        <v>906</v>
      </c>
      <c r="AQ263" s="135" t="s">
        <v>290</v>
      </c>
      <c r="AR263" s="135" t="s">
        <v>907</v>
      </c>
    </row>
    <row r="264" spans="41:44" ht="13.5">
      <c r="AO264" s="133" t="s">
        <v>291</v>
      </c>
      <c r="AP264" s="135" t="s">
        <v>908</v>
      </c>
      <c r="AQ264" s="135" t="s">
        <v>292</v>
      </c>
      <c r="AR264" s="135" t="s">
        <v>909</v>
      </c>
    </row>
    <row r="265" spans="41:44" ht="13.5">
      <c r="AO265" s="133" t="s">
        <v>293</v>
      </c>
      <c r="AP265" s="135" t="s">
        <v>910</v>
      </c>
      <c r="AQ265" s="135" t="s">
        <v>294</v>
      </c>
      <c r="AR265" s="135" t="s">
        <v>911</v>
      </c>
    </row>
    <row r="266" spans="41:44" ht="13.5">
      <c r="AO266" s="133" t="s">
        <v>912</v>
      </c>
      <c r="AP266" s="135" t="s">
        <v>913</v>
      </c>
      <c r="AQ266" s="135" t="s">
        <v>295</v>
      </c>
      <c r="AR266" s="135" t="s">
        <v>914</v>
      </c>
    </row>
    <row r="267" spans="41:44" ht="13.5">
      <c r="AO267" s="133" t="s">
        <v>296</v>
      </c>
      <c r="AP267" s="135" t="s">
        <v>915</v>
      </c>
      <c r="AQ267" s="135" t="s">
        <v>297</v>
      </c>
      <c r="AR267" s="135" t="s">
        <v>916</v>
      </c>
    </row>
    <row r="268" spans="41:44" ht="13.5">
      <c r="AO268" s="133" t="s">
        <v>298</v>
      </c>
      <c r="AP268" s="135" t="s">
        <v>917</v>
      </c>
      <c r="AQ268" s="135" t="s">
        <v>299</v>
      </c>
      <c r="AR268" s="135" t="s">
        <v>918</v>
      </c>
    </row>
    <row r="269" spans="41:44" ht="13.5">
      <c r="AO269" s="133" t="s">
        <v>919</v>
      </c>
      <c r="AP269" s="135" t="s">
        <v>920</v>
      </c>
      <c r="AQ269" s="135" t="s">
        <v>300</v>
      </c>
      <c r="AR269" s="135" t="s">
        <v>921</v>
      </c>
    </row>
    <row r="270" spans="41:44" ht="13.5">
      <c r="AO270" s="133" t="s">
        <v>301</v>
      </c>
      <c r="AP270" s="135" t="s">
        <v>922</v>
      </c>
      <c r="AQ270" s="135" t="s">
        <v>302</v>
      </c>
      <c r="AR270" s="135" t="s">
        <v>923</v>
      </c>
    </row>
    <row r="271" spans="41:44" ht="13.5">
      <c r="AO271" s="133" t="s">
        <v>303</v>
      </c>
      <c r="AP271" s="135" t="s">
        <v>924</v>
      </c>
      <c r="AQ271" s="135" t="s">
        <v>304</v>
      </c>
      <c r="AR271" s="135" t="s">
        <v>925</v>
      </c>
    </row>
    <row r="272" spans="41:44" ht="13.5">
      <c r="AO272" s="133" t="s">
        <v>305</v>
      </c>
      <c r="AP272" s="135" t="s">
        <v>926</v>
      </c>
      <c r="AQ272" s="135" t="s">
        <v>306</v>
      </c>
      <c r="AR272" s="135" t="s">
        <v>927</v>
      </c>
    </row>
    <row r="273" spans="41:44" ht="13.5">
      <c r="AO273" s="133" t="s">
        <v>307</v>
      </c>
      <c r="AP273" s="135" t="s">
        <v>928</v>
      </c>
      <c r="AQ273" s="135" t="s">
        <v>308</v>
      </c>
      <c r="AR273" s="135" t="s">
        <v>929</v>
      </c>
    </row>
    <row r="274" spans="41:44" ht="13.5">
      <c r="AO274" s="133" t="s">
        <v>309</v>
      </c>
      <c r="AP274" s="135" t="s">
        <v>930</v>
      </c>
      <c r="AQ274" s="135" t="s">
        <v>310</v>
      </c>
      <c r="AR274" s="135" t="s">
        <v>931</v>
      </c>
    </row>
    <row r="275" spans="41:44" ht="13.5">
      <c r="AO275" s="133" t="s">
        <v>311</v>
      </c>
      <c r="AP275" s="135" t="s">
        <v>932</v>
      </c>
      <c r="AQ275" s="135" t="s">
        <v>312</v>
      </c>
      <c r="AR275" s="135" t="s">
        <v>933</v>
      </c>
    </row>
    <row r="276" spans="41:44" ht="13.5">
      <c r="AO276" s="133" t="s">
        <v>313</v>
      </c>
      <c r="AP276" s="135" t="s">
        <v>934</v>
      </c>
      <c r="AQ276" s="135" t="s">
        <v>314</v>
      </c>
      <c r="AR276" s="135" t="s">
        <v>935</v>
      </c>
    </row>
    <row r="277" spans="41:44" ht="13.5">
      <c r="AO277" s="133" t="s">
        <v>315</v>
      </c>
      <c r="AP277" s="135" t="s">
        <v>936</v>
      </c>
      <c r="AQ277" s="135" t="s">
        <v>316</v>
      </c>
      <c r="AR277" s="135" t="s">
        <v>937</v>
      </c>
    </row>
    <row r="278" spans="41:44" ht="13.5">
      <c r="AO278" s="133" t="s">
        <v>317</v>
      </c>
      <c r="AP278" s="135" t="s">
        <v>938</v>
      </c>
      <c r="AQ278" s="135" t="s">
        <v>318</v>
      </c>
      <c r="AR278" s="135" t="s">
        <v>939</v>
      </c>
    </row>
    <row r="279" spans="41:44" ht="13.5">
      <c r="AO279" s="133" t="s">
        <v>319</v>
      </c>
      <c r="AP279" s="135" t="s">
        <v>940</v>
      </c>
      <c r="AQ279" s="135" t="s">
        <v>320</v>
      </c>
      <c r="AR279" s="135" t="s">
        <v>941</v>
      </c>
    </row>
    <row r="280" spans="41:44" ht="13.5">
      <c r="AO280" s="133" t="s">
        <v>321</v>
      </c>
      <c r="AP280" s="135" t="s">
        <v>942</v>
      </c>
      <c r="AQ280" s="135" t="s">
        <v>322</v>
      </c>
      <c r="AR280" s="135" t="s">
        <v>943</v>
      </c>
    </row>
    <row r="281" spans="41:44" ht="13.5">
      <c r="AO281" s="133" t="s">
        <v>323</v>
      </c>
      <c r="AP281" s="135" t="s">
        <v>944</v>
      </c>
      <c r="AQ281" s="135" t="s">
        <v>324</v>
      </c>
      <c r="AR281" s="135" t="s">
        <v>945</v>
      </c>
    </row>
    <row r="282" spans="41:44" ht="13.5">
      <c r="AO282" s="133" t="s">
        <v>325</v>
      </c>
      <c r="AP282" s="135" t="s">
        <v>946</v>
      </c>
      <c r="AQ282" s="135" t="s">
        <v>326</v>
      </c>
      <c r="AR282" s="135" t="s">
        <v>947</v>
      </c>
    </row>
    <row r="283" spans="41:44" ht="13.5">
      <c r="AO283" s="133" t="s">
        <v>327</v>
      </c>
      <c r="AP283" s="135" t="s">
        <v>648</v>
      </c>
      <c r="AQ283" s="135" t="s">
        <v>328</v>
      </c>
      <c r="AR283" s="135" t="s">
        <v>948</v>
      </c>
    </row>
    <row r="284" spans="41:44" ht="13.5">
      <c r="AO284" s="133" t="s">
        <v>949</v>
      </c>
      <c r="AP284" s="135" t="s">
        <v>648</v>
      </c>
      <c r="AQ284" s="135" t="s">
        <v>329</v>
      </c>
      <c r="AR284" s="136" t="s">
        <v>950</v>
      </c>
    </row>
    <row r="285" spans="41:44" ht="13.5">
      <c r="AO285" s="133" t="s">
        <v>330</v>
      </c>
      <c r="AP285" s="135" t="s">
        <v>951</v>
      </c>
      <c r="AQ285" s="135" t="s">
        <v>331</v>
      </c>
      <c r="AR285" s="135" t="s">
        <v>952</v>
      </c>
    </row>
    <row r="286" spans="41:44" ht="13.5">
      <c r="AO286" s="133" t="s">
        <v>332</v>
      </c>
      <c r="AP286" s="135" t="s">
        <v>953</v>
      </c>
      <c r="AQ286" s="135" t="s">
        <v>333</v>
      </c>
      <c r="AR286" s="135" t="s">
        <v>954</v>
      </c>
    </row>
    <row r="287" spans="41:44" ht="13.5">
      <c r="AO287" s="133" t="s">
        <v>334</v>
      </c>
      <c r="AP287" s="135" t="s">
        <v>955</v>
      </c>
      <c r="AQ287" s="135" t="s">
        <v>335</v>
      </c>
      <c r="AR287" s="135" t="s">
        <v>956</v>
      </c>
    </row>
    <row r="288" spans="41:44" ht="13.5">
      <c r="AO288" s="133" t="s">
        <v>336</v>
      </c>
      <c r="AP288" s="135" t="s">
        <v>957</v>
      </c>
      <c r="AQ288" s="135" t="s">
        <v>337</v>
      </c>
      <c r="AR288" s="135" t="s">
        <v>958</v>
      </c>
    </row>
    <row r="289" spans="41:44" ht="13.5">
      <c r="AO289" s="133" t="s">
        <v>338</v>
      </c>
      <c r="AP289" s="135" t="s">
        <v>959</v>
      </c>
      <c r="AQ289" s="135" t="s">
        <v>339</v>
      </c>
      <c r="AR289" s="135" t="s">
        <v>960</v>
      </c>
    </row>
    <row r="290" spans="41:44" ht="13.5">
      <c r="AO290" s="133" t="s">
        <v>340</v>
      </c>
      <c r="AP290" s="135" t="s">
        <v>961</v>
      </c>
      <c r="AQ290" s="135" t="s">
        <v>341</v>
      </c>
      <c r="AR290" s="135" t="s">
        <v>962</v>
      </c>
    </row>
    <row r="291" spans="41:44" ht="13.5">
      <c r="AO291" s="133" t="s">
        <v>342</v>
      </c>
      <c r="AP291" s="135" t="s">
        <v>963</v>
      </c>
      <c r="AQ291" s="135" t="s">
        <v>343</v>
      </c>
      <c r="AR291" s="135" t="s">
        <v>964</v>
      </c>
    </row>
    <row r="292" spans="41:44" ht="13.5">
      <c r="AO292" s="133" t="s">
        <v>344</v>
      </c>
      <c r="AP292" s="135" t="s">
        <v>965</v>
      </c>
      <c r="AQ292" s="135" t="s">
        <v>345</v>
      </c>
      <c r="AR292" s="135" t="s">
        <v>966</v>
      </c>
    </row>
    <row r="293" spans="41:44" ht="13.5">
      <c r="AO293" s="133" t="s">
        <v>346</v>
      </c>
      <c r="AP293" s="135" t="s">
        <v>656</v>
      </c>
      <c r="AQ293" s="135" t="s">
        <v>347</v>
      </c>
      <c r="AR293" s="135" t="s">
        <v>967</v>
      </c>
    </row>
    <row r="294" spans="41:44" ht="13.5">
      <c r="AO294" s="133" t="s">
        <v>348</v>
      </c>
      <c r="AP294" s="135" t="s">
        <v>968</v>
      </c>
      <c r="AQ294" s="135" t="s">
        <v>349</v>
      </c>
      <c r="AR294" s="135" t="s">
        <v>969</v>
      </c>
    </row>
    <row r="295" spans="41:44" ht="13.5">
      <c r="AO295" s="133" t="s">
        <v>350</v>
      </c>
      <c r="AP295" s="135" t="s">
        <v>970</v>
      </c>
      <c r="AQ295" s="135" t="s">
        <v>351</v>
      </c>
      <c r="AR295" s="135" t="s">
        <v>971</v>
      </c>
    </row>
    <row r="296" spans="41:44" ht="13.5">
      <c r="AO296" s="133" t="s">
        <v>972</v>
      </c>
      <c r="AP296" s="135" t="s">
        <v>660</v>
      </c>
      <c r="AQ296" s="135" t="s">
        <v>352</v>
      </c>
      <c r="AR296" s="135" t="s">
        <v>973</v>
      </c>
    </row>
    <row r="297" spans="41:44" ht="13.5">
      <c r="AO297" s="133" t="s">
        <v>353</v>
      </c>
      <c r="AP297" s="135" t="s">
        <v>974</v>
      </c>
      <c r="AQ297" s="135" t="s">
        <v>354</v>
      </c>
      <c r="AR297" s="135" t="s">
        <v>975</v>
      </c>
    </row>
    <row r="298" spans="41:44" ht="13.5">
      <c r="AO298" s="133" t="s">
        <v>355</v>
      </c>
      <c r="AP298" s="135" t="s">
        <v>976</v>
      </c>
      <c r="AQ298" s="135" t="s">
        <v>356</v>
      </c>
      <c r="AR298" s="135" t="s">
        <v>977</v>
      </c>
    </row>
    <row r="299" spans="41:44" ht="13.5">
      <c r="AO299" s="133" t="s">
        <v>978</v>
      </c>
      <c r="AP299" s="135" t="s">
        <v>979</v>
      </c>
      <c r="AQ299" s="135" t="s">
        <v>357</v>
      </c>
      <c r="AR299" s="135" t="s">
        <v>980</v>
      </c>
    </row>
    <row r="300" spans="41:44" ht="13.5">
      <c r="AO300" s="133" t="s">
        <v>358</v>
      </c>
      <c r="AP300" s="135" t="s">
        <v>664</v>
      </c>
      <c r="AQ300" s="135" t="s">
        <v>359</v>
      </c>
      <c r="AR300" s="135" t="s">
        <v>981</v>
      </c>
    </row>
    <row r="301" spans="41:44" ht="13.5">
      <c r="AO301" s="133" t="s">
        <v>360</v>
      </c>
      <c r="AP301" s="135" t="s">
        <v>982</v>
      </c>
      <c r="AQ301" s="135" t="s">
        <v>361</v>
      </c>
      <c r="AR301" s="135" t="s">
        <v>983</v>
      </c>
    </row>
    <row r="302" spans="41:44" ht="13.5">
      <c r="AO302" s="133" t="s">
        <v>362</v>
      </c>
      <c r="AP302" s="135" t="s">
        <v>984</v>
      </c>
      <c r="AQ302" s="135" t="s">
        <v>363</v>
      </c>
      <c r="AR302" s="135" t="s">
        <v>985</v>
      </c>
    </row>
    <row r="303" spans="41:44" ht="13.5">
      <c r="AO303" s="133" t="s">
        <v>364</v>
      </c>
      <c r="AP303" s="135" t="s">
        <v>986</v>
      </c>
      <c r="AQ303" s="135" t="s">
        <v>365</v>
      </c>
      <c r="AR303" s="135" t="s">
        <v>987</v>
      </c>
    </row>
    <row r="304" spans="41:44" ht="13.5">
      <c r="AO304" s="133" t="s">
        <v>366</v>
      </c>
      <c r="AP304" s="135" t="s">
        <v>988</v>
      </c>
      <c r="AQ304" s="135" t="s">
        <v>367</v>
      </c>
      <c r="AR304" s="135" t="s">
        <v>989</v>
      </c>
    </row>
    <row r="305" spans="41:44" ht="13.5">
      <c r="AO305" s="133" t="s">
        <v>368</v>
      </c>
      <c r="AP305" s="135" t="s">
        <v>990</v>
      </c>
      <c r="AQ305" s="135" t="s">
        <v>369</v>
      </c>
      <c r="AR305" s="135" t="s">
        <v>991</v>
      </c>
    </row>
    <row r="306" spans="41:44" ht="13.5">
      <c r="AO306" s="133" t="s">
        <v>370</v>
      </c>
      <c r="AP306" s="135" t="s">
        <v>992</v>
      </c>
      <c r="AQ306" s="135" t="s">
        <v>371</v>
      </c>
      <c r="AR306" s="135" t="s">
        <v>993</v>
      </c>
    </row>
    <row r="307" spans="41:44" ht="13.5">
      <c r="AO307" s="133" t="s">
        <v>372</v>
      </c>
      <c r="AP307" s="135" t="s">
        <v>994</v>
      </c>
      <c r="AQ307" s="135" t="s">
        <v>373</v>
      </c>
      <c r="AR307" s="135" t="s">
        <v>995</v>
      </c>
    </row>
    <row r="308" spans="41:44" ht="13.5">
      <c r="AO308" s="133" t="s">
        <v>374</v>
      </c>
      <c r="AP308" s="135" t="s">
        <v>996</v>
      </c>
      <c r="AQ308" s="135" t="s">
        <v>375</v>
      </c>
      <c r="AR308" s="135" t="s">
        <v>997</v>
      </c>
    </row>
    <row r="309" spans="41:44" ht="13.5">
      <c r="AO309" s="133" t="s">
        <v>376</v>
      </c>
      <c r="AP309" s="135" t="s">
        <v>998</v>
      </c>
      <c r="AQ309" s="135" t="s">
        <v>377</v>
      </c>
      <c r="AR309" s="135" t="s">
        <v>999</v>
      </c>
    </row>
    <row r="310" spans="41:44" ht="13.5">
      <c r="AO310" s="133" t="s">
        <v>378</v>
      </c>
      <c r="AP310" s="135" t="s">
        <v>1000</v>
      </c>
      <c r="AQ310" s="135" t="s">
        <v>379</v>
      </c>
      <c r="AR310" s="135" t="s">
        <v>1001</v>
      </c>
    </row>
    <row r="311" spans="41:44" ht="13.5">
      <c r="AO311" s="133" t="s">
        <v>380</v>
      </c>
      <c r="AP311" s="135" t="s">
        <v>1002</v>
      </c>
      <c r="AQ311" s="135" t="s">
        <v>381</v>
      </c>
      <c r="AR311" s="135" t="s">
        <v>1003</v>
      </c>
    </row>
    <row r="312" spans="41:44" ht="13.5">
      <c r="AO312" s="133" t="s">
        <v>382</v>
      </c>
      <c r="AP312" s="135" t="s">
        <v>1004</v>
      </c>
      <c r="AQ312" s="135" t="s">
        <v>383</v>
      </c>
      <c r="AR312" s="135" t="s">
        <v>1005</v>
      </c>
    </row>
    <row r="313" spans="41:44" ht="13.5">
      <c r="AO313" s="133" t="s">
        <v>384</v>
      </c>
      <c r="AP313" s="135" t="s">
        <v>1006</v>
      </c>
      <c r="AQ313" s="135" t="s">
        <v>385</v>
      </c>
      <c r="AR313" s="135" t="s">
        <v>1007</v>
      </c>
    </row>
    <row r="314" spans="41:44" ht="13.5">
      <c r="AO314" s="133" t="s">
        <v>386</v>
      </c>
      <c r="AP314" s="135" t="s">
        <v>1008</v>
      </c>
      <c r="AQ314" s="135" t="s">
        <v>387</v>
      </c>
      <c r="AR314" s="135" t="s">
        <v>1009</v>
      </c>
    </row>
    <row r="315" spans="41:44" ht="13.5">
      <c r="AO315" s="133" t="s">
        <v>388</v>
      </c>
      <c r="AP315" s="135" t="s">
        <v>692</v>
      </c>
      <c r="AQ315" s="135" t="s">
        <v>389</v>
      </c>
      <c r="AR315" s="135" t="s">
        <v>1010</v>
      </c>
    </row>
    <row r="316" spans="41:44" ht="13.5">
      <c r="AO316" s="133" t="s">
        <v>390</v>
      </c>
      <c r="AP316" s="135" t="s">
        <v>1011</v>
      </c>
      <c r="AQ316" s="135" t="s">
        <v>391</v>
      </c>
      <c r="AR316" s="135" t="s">
        <v>1012</v>
      </c>
    </row>
    <row r="317" spans="41:44" ht="13.5">
      <c r="AO317" s="133" t="s">
        <v>392</v>
      </c>
      <c r="AP317" s="135" t="s">
        <v>1013</v>
      </c>
      <c r="AQ317" s="135" t="s">
        <v>393</v>
      </c>
      <c r="AR317" s="135" t="s">
        <v>1014</v>
      </c>
    </row>
    <row r="318" spans="41:44" ht="13.5">
      <c r="AO318" s="133" t="s">
        <v>1015</v>
      </c>
      <c r="AP318" s="135" t="s">
        <v>1016</v>
      </c>
      <c r="AQ318" s="135" t="s">
        <v>394</v>
      </c>
      <c r="AR318" s="135" t="s">
        <v>1017</v>
      </c>
    </row>
    <row r="319" spans="41:44" ht="13.5">
      <c r="AO319" s="133" t="s">
        <v>1018</v>
      </c>
      <c r="AP319" s="135" t="s">
        <v>1019</v>
      </c>
      <c r="AQ319" s="135" t="s">
        <v>395</v>
      </c>
      <c r="AR319" s="135" t="s">
        <v>1020</v>
      </c>
    </row>
    <row r="320" spans="41:44" ht="13.5">
      <c r="AO320" s="133" t="s">
        <v>1021</v>
      </c>
      <c r="AP320" s="135" t="s">
        <v>1022</v>
      </c>
      <c r="AQ320" s="135" t="s">
        <v>396</v>
      </c>
      <c r="AR320" s="135" t="s">
        <v>1023</v>
      </c>
    </row>
    <row r="321" spans="41:44" ht="13.5">
      <c r="AO321" s="133" t="s">
        <v>397</v>
      </c>
      <c r="AP321" s="135" t="s">
        <v>1016</v>
      </c>
      <c r="AQ321" s="135" t="s">
        <v>398</v>
      </c>
      <c r="AR321" s="135" t="s">
        <v>1017</v>
      </c>
    </row>
    <row r="322" spans="41:44" ht="13.5">
      <c r="AO322" s="133" t="s">
        <v>399</v>
      </c>
      <c r="AP322" s="135" t="s">
        <v>1024</v>
      </c>
      <c r="AQ322" s="135" t="s">
        <v>400</v>
      </c>
      <c r="AR322" s="135" t="s">
        <v>1025</v>
      </c>
    </row>
    <row r="323" spans="41:44" ht="13.5">
      <c r="AO323" s="133" t="s">
        <v>401</v>
      </c>
      <c r="AP323" s="135" t="s">
        <v>1026</v>
      </c>
      <c r="AQ323" s="135" t="s">
        <v>402</v>
      </c>
      <c r="AR323" s="135" t="s">
        <v>1027</v>
      </c>
    </row>
    <row r="324" spans="41:44" ht="13.5">
      <c r="AO324" s="133" t="s">
        <v>403</v>
      </c>
      <c r="AP324" s="135" t="s">
        <v>1028</v>
      </c>
      <c r="AQ324" s="135" t="s">
        <v>404</v>
      </c>
      <c r="AR324" s="135" t="s">
        <v>1029</v>
      </c>
    </row>
    <row r="325" spans="41:44" ht="13.5">
      <c r="AO325" s="133" t="s">
        <v>405</v>
      </c>
      <c r="AP325" s="135" t="s">
        <v>1030</v>
      </c>
      <c r="AQ325" s="135" t="s">
        <v>406</v>
      </c>
      <c r="AR325" s="135" t="s">
        <v>1031</v>
      </c>
    </row>
    <row r="326" spans="41:44" ht="13.5">
      <c r="AO326" s="133" t="s">
        <v>407</v>
      </c>
      <c r="AP326" s="135" t="s">
        <v>1032</v>
      </c>
      <c r="AQ326" s="135" t="s">
        <v>408</v>
      </c>
      <c r="AR326" s="135" t="s">
        <v>1033</v>
      </c>
    </row>
    <row r="327" spans="41:44" ht="13.5">
      <c r="AO327" s="133" t="s">
        <v>409</v>
      </c>
      <c r="AP327" s="135" t="s">
        <v>1034</v>
      </c>
      <c r="AQ327" s="135" t="s">
        <v>410</v>
      </c>
      <c r="AR327" s="135" t="s">
        <v>1035</v>
      </c>
    </row>
    <row r="328" spans="41:44" ht="13.5">
      <c r="AO328" s="133" t="s">
        <v>411</v>
      </c>
      <c r="AP328" s="135" t="s">
        <v>1036</v>
      </c>
      <c r="AQ328" s="135" t="s">
        <v>412</v>
      </c>
      <c r="AR328" s="135" t="s">
        <v>1037</v>
      </c>
    </row>
    <row r="329" spans="41:44" ht="13.5">
      <c r="AO329" s="133" t="s">
        <v>413</v>
      </c>
      <c r="AP329" s="135" t="s">
        <v>701</v>
      </c>
      <c r="AQ329" s="135" t="s">
        <v>414</v>
      </c>
      <c r="AR329" s="135" t="s">
        <v>1038</v>
      </c>
    </row>
    <row r="330" spans="41:44" ht="13.5">
      <c r="AO330" s="133" t="s">
        <v>415</v>
      </c>
      <c r="AP330" s="135" t="s">
        <v>1039</v>
      </c>
      <c r="AQ330" s="135" t="s">
        <v>416</v>
      </c>
      <c r="AR330" s="135" t="s">
        <v>1040</v>
      </c>
    </row>
    <row r="331" spans="41:44" ht="13.5">
      <c r="AO331" s="133" t="s">
        <v>417</v>
      </c>
      <c r="AP331" s="135" t="s">
        <v>1041</v>
      </c>
      <c r="AQ331" s="135" t="s">
        <v>418</v>
      </c>
      <c r="AR331" s="135" t="s">
        <v>1042</v>
      </c>
    </row>
    <row r="332" spans="41:44" ht="13.5">
      <c r="AO332" s="133" t="s">
        <v>419</v>
      </c>
      <c r="AP332" s="135" t="s">
        <v>1043</v>
      </c>
      <c r="AQ332" s="135" t="s">
        <v>420</v>
      </c>
      <c r="AR332" s="135" t="s">
        <v>1044</v>
      </c>
    </row>
    <row r="333" spans="41:44" ht="13.5">
      <c r="AO333" s="133" t="s">
        <v>421</v>
      </c>
      <c r="AP333" s="135" t="s">
        <v>1045</v>
      </c>
      <c r="AQ333" s="135" t="s">
        <v>422</v>
      </c>
      <c r="AR333" s="135" t="s">
        <v>1046</v>
      </c>
    </row>
    <row r="334" spans="41:44" ht="13.5">
      <c r="AO334" s="133" t="s">
        <v>423</v>
      </c>
      <c r="AP334" s="135" t="s">
        <v>709</v>
      </c>
      <c r="AQ334" s="135" t="s">
        <v>424</v>
      </c>
      <c r="AR334" s="135" t="s">
        <v>1047</v>
      </c>
    </row>
    <row r="335" spans="41:44" ht="13.5">
      <c r="AO335" s="133" t="s">
        <v>425</v>
      </c>
      <c r="AP335" s="135" t="s">
        <v>1048</v>
      </c>
      <c r="AQ335" s="135" t="s">
        <v>426</v>
      </c>
      <c r="AR335" s="135" t="s">
        <v>1049</v>
      </c>
    </row>
    <row r="336" spans="41:44" ht="13.5">
      <c r="AO336" s="133" t="s">
        <v>427</v>
      </c>
      <c r="AP336" s="135" t="s">
        <v>1050</v>
      </c>
      <c r="AQ336" s="135" t="s">
        <v>428</v>
      </c>
      <c r="AR336" s="135" t="s">
        <v>1051</v>
      </c>
    </row>
    <row r="337" spans="41:44" ht="13.5">
      <c r="AO337" s="133" t="s">
        <v>429</v>
      </c>
      <c r="AP337" s="135" t="s">
        <v>1052</v>
      </c>
      <c r="AQ337" s="135" t="s">
        <v>430</v>
      </c>
      <c r="AR337" s="135" t="s">
        <v>1053</v>
      </c>
    </row>
    <row r="338" spans="41:44" ht="13.5">
      <c r="AO338" s="133" t="s">
        <v>431</v>
      </c>
      <c r="AP338" s="135" t="s">
        <v>1054</v>
      </c>
      <c r="AQ338" s="135" t="s">
        <v>432</v>
      </c>
      <c r="AR338" s="135" t="s">
        <v>1055</v>
      </c>
    </row>
    <row r="339" spans="41:44" ht="13.5">
      <c r="AO339" s="133" t="s">
        <v>433</v>
      </c>
      <c r="AP339" s="135" t="s">
        <v>705</v>
      </c>
      <c r="AQ339" s="135" t="s">
        <v>434</v>
      </c>
      <c r="AR339" s="135" t="s">
        <v>1056</v>
      </c>
    </row>
    <row r="340" spans="41:44" ht="13.5">
      <c r="AO340" s="133" t="s">
        <v>435</v>
      </c>
      <c r="AP340" s="135" t="s">
        <v>1057</v>
      </c>
      <c r="AQ340" s="135" t="s">
        <v>436</v>
      </c>
      <c r="AR340" s="135" t="s">
        <v>1058</v>
      </c>
    </row>
    <row r="341" spans="41:44" ht="13.5">
      <c r="AO341" s="133" t="s">
        <v>437</v>
      </c>
      <c r="AP341" s="135" t="s">
        <v>713</v>
      </c>
      <c r="AQ341" s="135" t="s">
        <v>438</v>
      </c>
      <c r="AR341" s="135" t="s">
        <v>1059</v>
      </c>
    </row>
    <row r="342" spans="41:44" ht="13.5">
      <c r="AO342" s="133" t="s">
        <v>1060</v>
      </c>
      <c r="AP342" s="137" t="s">
        <v>713</v>
      </c>
      <c r="AQ342" s="137" t="s">
        <v>439</v>
      </c>
      <c r="AR342" s="137" t="s">
        <v>1061</v>
      </c>
    </row>
    <row r="343" spans="41:44" ht="13.5">
      <c r="AO343" s="133" t="s">
        <v>440</v>
      </c>
      <c r="AP343" s="135" t="s">
        <v>1062</v>
      </c>
      <c r="AQ343" s="135" t="s">
        <v>441</v>
      </c>
      <c r="AR343" s="135" t="s">
        <v>1063</v>
      </c>
    </row>
    <row r="344" spans="41:44" ht="13.5">
      <c r="AO344" s="133" t="s">
        <v>1064</v>
      </c>
      <c r="AP344" s="137" t="s">
        <v>1065</v>
      </c>
      <c r="AQ344" s="137" t="s">
        <v>442</v>
      </c>
      <c r="AR344" s="137" t="s">
        <v>1066</v>
      </c>
    </row>
    <row r="345" spans="41:44" ht="13.5">
      <c r="AO345" s="133" t="s">
        <v>1067</v>
      </c>
      <c r="AP345" s="135" t="s">
        <v>1068</v>
      </c>
      <c r="AQ345" s="135" t="s">
        <v>443</v>
      </c>
      <c r="AR345" s="135" t="s">
        <v>1069</v>
      </c>
    </row>
    <row r="346" spans="41:44" ht="13.5">
      <c r="AO346" s="133" t="s">
        <v>444</v>
      </c>
      <c r="AP346" s="135" t="s">
        <v>1070</v>
      </c>
      <c r="AQ346" s="135" t="s">
        <v>445</v>
      </c>
      <c r="AR346" s="135" t="s">
        <v>1071</v>
      </c>
    </row>
    <row r="347" spans="41:44" ht="13.5">
      <c r="AO347" s="133" t="s">
        <v>446</v>
      </c>
      <c r="AP347" s="135" t="s">
        <v>1072</v>
      </c>
      <c r="AQ347" s="135" t="s">
        <v>447</v>
      </c>
      <c r="AR347" s="135" t="s">
        <v>1073</v>
      </c>
    </row>
    <row r="348" spans="41:44" ht="13.5">
      <c r="AO348" s="133" t="s">
        <v>448</v>
      </c>
      <c r="AP348" s="135" t="s">
        <v>1074</v>
      </c>
      <c r="AQ348" s="135" t="s">
        <v>449</v>
      </c>
      <c r="AR348" s="135" t="s">
        <v>1075</v>
      </c>
    </row>
    <row r="349" spans="41:44" ht="13.5">
      <c r="AO349" s="133" t="s">
        <v>450</v>
      </c>
      <c r="AP349" s="135" t="s">
        <v>1076</v>
      </c>
      <c r="AQ349" s="135" t="s">
        <v>451</v>
      </c>
      <c r="AR349" s="135" t="s">
        <v>1077</v>
      </c>
    </row>
    <row r="350" spans="41:44" ht="13.5">
      <c r="AO350" s="133" t="s">
        <v>452</v>
      </c>
      <c r="AP350" s="135" t="s">
        <v>1078</v>
      </c>
      <c r="AQ350" s="135" t="s">
        <v>453</v>
      </c>
      <c r="AR350" s="135" t="s">
        <v>1079</v>
      </c>
    </row>
    <row r="351" spans="41:44" ht="13.5">
      <c r="AO351" s="133" t="s">
        <v>454</v>
      </c>
      <c r="AP351" s="135" t="s">
        <v>1080</v>
      </c>
      <c r="AQ351" s="135" t="s">
        <v>455</v>
      </c>
      <c r="AR351" s="135" t="s">
        <v>1081</v>
      </c>
    </row>
    <row r="352" spans="41:44" ht="13.5">
      <c r="AO352" s="133" t="s">
        <v>456</v>
      </c>
      <c r="AP352" s="135" t="s">
        <v>1082</v>
      </c>
      <c r="AQ352" s="135" t="s">
        <v>457</v>
      </c>
      <c r="AR352" s="135" t="s">
        <v>1083</v>
      </c>
    </row>
    <row r="353" spans="41:44" ht="13.5">
      <c r="AO353" s="133" t="s">
        <v>458</v>
      </c>
      <c r="AP353" s="135" t="s">
        <v>1084</v>
      </c>
      <c r="AQ353" s="135" t="s">
        <v>459</v>
      </c>
      <c r="AR353" s="135" t="s">
        <v>1085</v>
      </c>
    </row>
    <row r="354" spans="41:44" ht="13.5">
      <c r="AO354" s="133" t="s">
        <v>460</v>
      </c>
      <c r="AP354" s="135" t="s">
        <v>1086</v>
      </c>
      <c r="AQ354" s="135" t="s">
        <v>461</v>
      </c>
      <c r="AR354" s="135" t="s">
        <v>1087</v>
      </c>
    </row>
    <row r="355" spans="41:44" ht="13.5">
      <c r="AO355" s="133" t="s">
        <v>462</v>
      </c>
      <c r="AP355" s="135" t="s">
        <v>1088</v>
      </c>
      <c r="AQ355" s="135" t="s">
        <v>463</v>
      </c>
      <c r="AR355" s="135" t="s">
        <v>1089</v>
      </c>
    </row>
    <row r="356" spans="41:44" ht="13.5">
      <c r="AO356" s="133" t="s">
        <v>464</v>
      </c>
      <c r="AP356" s="135" t="s">
        <v>1090</v>
      </c>
      <c r="AQ356" s="135" t="s">
        <v>465</v>
      </c>
      <c r="AR356" s="135" t="s">
        <v>1091</v>
      </c>
    </row>
    <row r="357" spans="41:44" ht="13.5">
      <c r="AO357" s="133" t="s">
        <v>466</v>
      </c>
      <c r="AP357" s="135" t="s">
        <v>1092</v>
      </c>
      <c r="AQ357" s="135" t="s">
        <v>467</v>
      </c>
      <c r="AR357" s="135" t="s">
        <v>1093</v>
      </c>
    </row>
    <row r="358" spans="41:44" ht="13.5">
      <c r="AO358" s="133" t="s">
        <v>468</v>
      </c>
      <c r="AP358" s="135" t="s">
        <v>1094</v>
      </c>
      <c r="AQ358" s="135" t="s">
        <v>469</v>
      </c>
      <c r="AR358" s="135" t="s">
        <v>1095</v>
      </c>
    </row>
    <row r="359" spans="41:44" ht="13.5">
      <c r="AO359" s="133" t="s">
        <v>470</v>
      </c>
      <c r="AP359" s="135" t="s">
        <v>1096</v>
      </c>
      <c r="AQ359" s="135" t="s">
        <v>471</v>
      </c>
      <c r="AR359" s="135" t="s">
        <v>1097</v>
      </c>
    </row>
    <row r="360" spans="41:44" ht="13.5">
      <c r="AO360" s="133" t="s">
        <v>472</v>
      </c>
      <c r="AP360" s="135" t="s">
        <v>1098</v>
      </c>
      <c r="AQ360" s="135" t="s">
        <v>473</v>
      </c>
      <c r="AR360" s="136" t="s">
        <v>1099</v>
      </c>
    </row>
    <row r="361" spans="41:44" ht="13.5">
      <c r="AO361" s="133" t="s">
        <v>474</v>
      </c>
      <c r="AP361" s="135" t="s">
        <v>1100</v>
      </c>
      <c r="AQ361" s="135" t="s">
        <v>475</v>
      </c>
      <c r="AR361" s="136" t="s">
        <v>1099</v>
      </c>
    </row>
    <row r="362" spans="41:44" ht="13.5">
      <c r="AO362" s="133" t="s">
        <v>476</v>
      </c>
      <c r="AP362" s="135" t="s">
        <v>1101</v>
      </c>
      <c r="AQ362" s="135" t="s">
        <v>477</v>
      </c>
      <c r="AR362" s="136" t="s">
        <v>1099</v>
      </c>
    </row>
    <row r="363" spans="41:44" ht="13.5">
      <c r="AO363" s="133" t="s">
        <v>478</v>
      </c>
      <c r="AP363" s="135" t="s">
        <v>1102</v>
      </c>
      <c r="AQ363" s="135" t="s">
        <v>479</v>
      </c>
      <c r="AR363" s="135" t="s">
        <v>1103</v>
      </c>
    </row>
    <row r="364" spans="41:44" ht="13.5">
      <c r="AO364" s="133" t="s">
        <v>480</v>
      </c>
      <c r="AP364" s="135" t="s">
        <v>1104</v>
      </c>
      <c r="AQ364" s="135" t="s">
        <v>481</v>
      </c>
      <c r="AR364" s="135" t="s">
        <v>1105</v>
      </c>
    </row>
    <row r="365" spans="41:44" ht="13.5">
      <c r="AO365" s="133" t="s">
        <v>482</v>
      </c>
      <c r="AP365" s="135" t="s">
        <v>1106</v>
      </c>
      <c r="AQ365" s="135" t="s">
        <v>483</v>
      </c>
      <c r="AR365" s="135" t="s">
        <v>1107</v>
      </c>
    </row>
    <row r="366" spans="41:44" ht="13.5">
      <c r="AO366" s="133" t="s">
        <v>484</v>
      </c>
      <c r="AP366" s="135" t="s">
        <v>1108</v>
      </c>
      <c r="AQ366" s="135" t="s">
        <v>485</v>
      </c>
      <c r="AR366" s="135" t="s">
        <v>1109</v>
      </c>
    </row>
    <row r="367" spans="41:44" ht="13.5">
      <c r="AO367" s="133" t="s">
        <v>486</v>
      </c>
      <c r="AP367" s="135" t="s">
        <v>1110</v>
      </c>
      <c r="AQ367" s="135" t="s">
        <v>487</v>
      </c>
      <c r="AR367" s="135" t="s">
        <v>1111</v>
      </c>
    </row>
    <row r="368" spans="41:44" ht="13.5">
      <c r="AO368" s="133" t="s">
        <v>488</v>
      </c>
      <c r="AP368" s="135" t="s">
        <v>1112</v>
      </c>
      <c r="AQ368" s="135" t="s">
        <v>489</v>
      </c>
      <c r="AR368" s="135" t="s">
        <v>1113</v>
      </c>
    </row>
    <row r="369" spans="41:44" ht="13.5">
      <c r="AO369" s="133" t="s">
        <v>490</v>
      </c>
      <c r="AP369" s="135" t="s">
        <v>1114</v>
      </c>
      <c r="AQ369" s="135" t="s">
        <v>491</v>
      </c>
      <c r="AR369" s="135" t="s">
        <v>1115</v>
      </c>
    </row>
    <row r="370" spans="41:44" ht="13.5">
      <c r="AO370" s="133" t="s">
        <v>492</v>
      </c>
      <c r="AP370" s="135" t="s">
        <v>1116</v>
      </c>
      <c r="AQ370" s="135" t="s">
        <v>493</v>
      </c>
      <c r="AR370" s="135" t="s">
        <v>1117</v>
      </c>
    </row>
    <row r="371" spans="41:44" ht="13.5">
      <c r="AO371" s="133" t="s">
        <v>494</v>
      </c>
      <c r="AP371" s="135" t="s">
        <v>1118</v>
      </c>
      <c r="AQ371" s="135" t="s">
        <v>495</v>
      </c>
      <c r="AR371" s="135" t="s">
        <v>1119</v>
      </c>
    </row>
    <row r="372" spans="41:44" ht="13.5">
      <c r="AO372" s="133" t="s">
        <v>496</v>
      </c>
      <c r="AP372" s="135" t="s">
        <v>1120</v>
      </c>
      <c r="AQ372" s="135" t="s">
        <v>497</v>
      </c>
      <c r="AR372" s="135" t="s">
        <v>1121</v>
      </c>
    </row>
    <row r="373" spans="41:44" ht="13.5">
      <c r="AO373" s="133" t="s">
        <v>498</v>
      </c>
      <c r="AP373" s="135" t="s">
        <v>1122</v>
      </c>
      <c r="AQ373" s="135" t="s">
        <v>499</v>
      </c>
      <c r="AR373" s="135" t="s">
        <v>1123</v>
      </c>
    </row>
    <row r="374" spans="41:44" ht="13.5">
      <c r="AO374" s="133" t="s">
        <v>500</v>
      </c>
      <c r="AP374" s="135" t="s">
        <v>1124</v>
      </c>
      <c r="AQ374" s="135" t="s">
        <v>501</v>
      </c>
      <c r="AR374" s="135" t="s">
        <v>1125</v>
      </c>
    </row>
    <row r="375" spans="41:44" ht="13.5">
      <c r="AO375" s="133" t="s">
        <v>502</v>
      </c>
      <c r="AP375" s="135" t="s">
        <v>1126</v>
      </c>
      <c r="AQ375" s="135" t="s">
        <v>503</v>
      </c>
      <c r="AR375" s="136" t="s">
        <v>950</v>
      </c>
    </row>
    <row r="376" spans="41:44" ht="13.5">
      <c r="AO376" s="133" t="s">
        <v>504</v>
      </c>
      <c r="AP376" s="135" t="s">
        <v>1127</v>
      </c>
      <c r="AQ376" s="135" t="s">
        <v>505</v>
      </c>
      <c r="AR376" s="135" t="s">
        <v>1128</v>
      </c>
    </row>
    <row r="377" spans="41:44" ht="13.5">
      <c r="AO377" s="133" t="s">
        <v>506</v>
      </c>
      <c r="AP377" s="135" t="s">
        <v>1129</v>
      </c>
      <c r="AQ377" s="135" t="s">
        <v>507</v>
      </c>
      <c r="AR377" s="136" t="s">
        <v>950</v>
      </c>
    </row>
    <row r="378" spans="41:44" ht="13.5">
      <c r="AO378" s="133" t="s">
        <v>508</v>
      </c>
      <c r="AP378" s="135" t="s">
        <v>1130</v>
      </c>
      <c r="AQ378" s="135" t="s">
        <v>509</v>
      </c>
      <c r="AR378" s="135" t="s">
        <v>1131</v>
      </c>
    </row>
    <row r="379" spans="41:44" ht="13.5">
      <c r="AO379" s="133" t="s">
        <v>510</v>
      </c>
      <c r="AP379" s="135" t="s">
        <v>756</v>
      </c>
      <c r="AQ379" s="135" t="s">
        <v>511</v>
      </c>
      <c r="AR379" s="135" t="s">
        <v>1132</v>
      </c>
    </row>
    <row r="380" spans="41:44" ht="13.5">
      <c r="AO380" s="133" t="s">
        <v>512</v>
      </c>
      <c r="AP380" s="135" t="s">
        <v>1133</v>
      </c>
      <c r="AQ380" s="135" t="s">
        <v>513</v>
      </c>
      <c r="AR380" s="135" t="s">
        <v>1134</v>
      </c>
    </row>
    <row r="381" spans="41:44" ht="13.5">
      <c r="AO381" s="133" t="s">
        <v>514</v>
      </c>
      <c r="AP381" s="135" t="s">
        <v>1135</v>
      </c>
      <c r="AQ381" s="135" t="s">
        <v>515</v>
      </c>
      <c r="AR381" s="135" t="s">
        <v>1136</v>
      </c>
    </row>
    <row r="382" spans="41:44" ht="13.5">
      <c r="AO382" s="133" t="s">
        <v>516</v>
      </c>
      <c r="AP382" s="135" t="s">
        <v>1137</v>
      </c>
      <c r="AQ382" s="135" t="s">
        <v>517</v>
      </c>
      <c r="AR382" s="135" t="s">
        <v>1138</v>
      </c>
    </row>
    <row r="383" spans="41:44" ht="13.5">
      <c r="AO383" s="133" t="s">
        <v>518</v>
      </c>
      <c r="AP383" s="135" t="s">
        <v>1139</v>
      </c>
      <c r="AQ383" s="135" t="s">
        <v>519</v>
      </c>
      <c r="AR383" s="136" t="s">
        <v>950</v>
      </c>
    </row>
    <row r="384" spans="41:44" ht="13.5">
      <c r="AO384" s="133" t="s">
        <v>520</v>
      </c>
      <c r="AP384" s="135" t="s">
        <v>521</v>
      </c>
      <c r="AQ384" s="135" t="s">
        <v>522</v>
      </c>
      <c r="AR384" s="135" t="s">
        <v>523</v>
      </c>
    </row>
    <row r="385" spans="41:44" ht="13.5">
      <c r="AO385" s="133" t="s">
        <v>524</v>
      </c>
      <c r="AP385" s="135" t="s">
        <v>521</v>
      </c>
      <c r="AQ385" s="135" t="s">
        <v>525</v>
      </c>
      <c r="AR385" s="135" t="s">
        <v>526</v>
      </c>
    </row>
    <row r="386" spans="41:44" ht="13.5">
      <c r="AO386" s="133" t="s">
        <v>527</v>
      </c>
      <c r="AP386" s="135" t="s">
        <v>528</v>
      </c>
      <c r="AQ386" s="135" t="s">
        <v>529</v>
      </c>
      <c r="AR386" s="135" t="s">
        <v>530</v>
      </c>
    </row>
    <row r="387" spans="41:44" ht="13.5">
      <c r="AO387" s="133" t="s">
        <v>531</v>
      </c>
      <c r="AP387" s="135" t="s">
        <v>532</v>
      </c>
      <c r="AQ387" s="135" t="s">
        <v>533</v>
      </c>
      <c r="AR387" s="135" t="s">
        <v>534</v>
      </c>
    </row>
    <row r="388" spans="41:44" ht="13.5">
      <c r="AO388" s="133" t="s">
        <v>535</v>
      </c>
      <c r="AP388" s="135" t="s">
        <v>536</v>
      </c>
      <c r="AQ388" s="138" t="s">
        <v>537</v>
      </c>
      <c r="AR388" s="135" t="s">
        <v>538</v>
      </c>
    </row>
    <row r="389" spans="41:44" ht="13.5">
      <c r="AO389" s="133" t="s">
        <v>539</v>
      </c>
      <c r="AP389" s="135" t="s">
        <v>540</v>
      </c>
      <c r="AQ389" s="135" t="s">
        <v>541</v>
      </c>
      <c r="AR389" s="135" t="s">
        <v>542</v>
      </c>
    </row>
    <row r="390" spans="41:44" ht="13.5">
      <c r="AO390" s="133" t="s">
        <v>543</v>
      </c>
      <c r="AP390" s="135" t="s">
        <v>544</v>
      </c>
      <c r="AQ390" s="135" t="s">
        <v>545</v>
      </c>
      <c r="AR390" s="135" t="s">
        <v>546</v>
      </c>
    </row>
    <row r="391" spans="41:44" ht="13.5">
      <c r="AO391" s="133" t="s">
        <v>547</v>
      </c>
      <c r="AP391" s="135" t="s">
        <v>548</v>
      </c>
      <c r="AQ391" s="135" t="s">
        <v>549</v>
      </c>
      <c r="AR391" s="135" t="s">
        <v>550</v>
      </c>
    </row>
    <row r="392" spans="41:44" ht="13.5">
      <c r="AO392" s="133" t="s">
        <v>551</v>
      </c>
      <c r="AP392" s="135" t="s">
        <v>552</v>
      </c>
      <c r="AQ392" s="135" t="s">
        <v>553</v>
      </c>
      <c r="AR392" s="135" t="s">
        <v>554</v>
      </c>
    </row>
    <row r="393" spans="41:44" ht="13.5">
      <c r="AO393" s="133" t="s">
        <v>555</v>
      </c>
      <c r="AP393" s="135" t="s">
        <v>556</v>
      </c>
      <c r="AQ393" s="135" t="s">
        <v>557</v>
      </c>
      <c r="AR393" s="135" t="s">
        <v>558</v>
      </c>
    </row>
    <row r="394" spans="41:44" ht="13.5">
      <c r="AO394" s="133" t="s">
        <v>559</v>
      </c>
      <c r="AP394" s="135" t="s">
        <v>560</v>
      </c>
      <c r="AQ394" s="135" t="s">
        <v>561</v>
      </c>
      <c r="AR394" s="135" t="s">
        <v>562</v>
      </c>
    </row>
    <row r="395" spans="41:44" ht="13.5">
      <c r="AO395" s="133" t="s">
        <v>563</v>
      </c>
      <c r="AP395" s="135" t="s">
        <v>564</v>
      </c>
      <c r="AQ395" s="135" t="s">
        <v>565</v>
      </c>
      <c r="AR395" s="135" t="s">
        <v>566</v>
      </c>
    </row>
    <row r="396" spans="41:44" ht="13.5">
      <c r="AO396" s="133" t="s">
        <v>567</v>
      </c>
      <c r="AP396" s="135" t="s">
        <v>568</v>
      </c>
      <c r="AQ396" s="135" t="s">
        <v>569</v>
      </c>
      <c r="AR396" s="135" t="s">
        <v>570</v>
      </c>
    </row>
    <row r="397" spans="41:44" ht="13.5">
      <c r="AO397" s="133" t="s">
        <v>571</v>
      </c>
      <c r="AP397" s="135" t="s">
        <v>572</v>
      </c>
      <c r="AQ397" s="135" t="s">
        <v>573</v>
      </c>
      <c r="AR397" s="135" t="s">
        <v>574</v>
      </c>
    </row>
    <row r="398" spans="41:44" ht="13.5">
      <c r="AO398" s="133" t="s">
        <v>575</v>
      </c>
      <c r="AP398" s="135" t="s">
        <v>576</v>
      </c>
      <c r="AQ398" s="135" t="s">
        <v>577</v>
      </c>
      <c r="AR398" s="135" t="s">
        <v>578</v>
      </c>
    </row>
    <row r="399" spans="41:44" ht="13.5">
      <c r="AO399" s="133" t="s">
        <v>579</v>
      </c>
      <c r="AP399" s="135" t="s">
        <v>580</v>
      </c>
      <c r="AQ399" s="135" t="s">
        <v>581</v>
      </c>
      <c r="AR399" s="135" t="s">
        <v>582</v>
      </c>
    </row>
    <row r="400" spans="41:44" ht="13.5">
      <c r="AO400" s="133" t="s">
        <v>583</v>
      </c>
      <c r="AP400" s="135" t="s">
        <v>584</v>
      </c>
      <c r="AQ400" s="135" t="s">
        <v>585</v>
      </c>
      <c r="AR400" s="135" t="s">
        <v>586</v>
      </c>
    </row>
    <row r="401" spans="41:44" ht="13.5">
      <c r="AO401" s="133" t="s">
        <v>587</v>
      </c>
      <c r="AP401" s="135" t="s">
        <v>588</v>
      </c>
      <c r="AQ401" s="135" t="s">
        <v>589</v>
      </c>
      <c r="AR401" s="135" t="s">
        <v>590</v>
      </c>
    </row>
    <row r="402" spans="41:44" ht="13.5">
      <c r="AO402" s="133" t="s">
        <v>591</v>
      </c>
      <c r="AP402" s="135" t="s">
        <v>592</v>
      </c>
      <c r="AQ402" s="135" t="s">
        <v>593</v>
      </c>
      <c r="AR402" s="135" t="s">
        <v>594</v>
      </c>
    </row>
    <row r="403" spans="41:44" ht="13.5">
      <c r="AO403" s="133" t="s">
        <v>595</v>
      </c>
      <c r="AP403" s="135" t="s">
        <v>596</v>
      </c>
      <c r="AQ403" s="135" t="s">
        <v>597</v>
      </c>
      <c r="AR403" s="135" t="s">
        <v>598</v>
      </c>
    </row>
    <row r="404" spans="41:44" ht="13.5">
      <c r="AO404" s="133" t="s">
        <v>599</v>
      </c>
      <c r="AP404" s="135" t="s">
        <v>600</v>
      </c>
      <c r="AQ404" s="135" t="s">
        <v>601</v>
      </c>
      <c r="AR404" s="135" t="s">
        <v>602</v>
      </c>
    </row>
    <row r="405" spans="41:44" ht="13.5">
      <c r="AO405" s="133" t="s">
        <v>603</v>
      </c>
      <c r="AP405" s="135" t="s">
        <v>604</v>
      </c>
      <c r="AQ405" s="135" t="s">
        <v>605</v>
      </c>
      <c r="AR405" s="135" t="s">
        <v>606</v>
      </c>
    </row>
    <row r="406" spans="41:44" ht="13.5">
      <c r="AO406" s="133" t="s">
        <v>607</v>
      </c>
      <c r="AP406" s="135" t="s">
        <v>608</v>
      </c>
      <c r="AQ406" s="135" t="s">
        <v>609</v>
      </c>
      <c r="AR406" s="135" t="s">
        <v>610</v>
      </c>
    </row>
    <row r="407" spans="41:44" ht="13.5">
      <c r="AO407" s="133" t="s">
        <v>611</v>
      </c>
      <c r="AP407" s="135" t="s">
        <v>612</v>
      </c>
      <c r="AQ407" s="135" t="s">
        <v>613</v>
      </c>
      <c r="AR407" s="135" t="s">
        <v>614</v>
      </c>
    </row>
    <row r="408" spans="41:44" ht="13.5">
      <c r="AO408" s="133" t="s">
        <v>615</v>
      </c>
      <c r="AP408" s="135" t="s">
        <v>616</v>
      </c>
      <c r="AQ408" s="135" t="s">
        <v>617</v>
      </c>
      <c r="AR408" s="135" t="s">
        <v>618</v>
      </c>
    </row>
    <row r="409" spans="41:44" ht="13.5">
      <c r="AO409" s="133" t="s">
        <v>619</v>
      </c>
      <c r="AP409" s="135" t="s">
        <v>620</v>
      </c>
      <c r="AQ409" s="135" t="s">
        <v>621</v>
      </c>
      <c r="AR409" s="135" t="s">
        <v>622</v>
      </c>
    </row>
    <row r="410" spans="41:44" ht="13.5">
      <c r="AO410" s="133" t="s">
        <v>623</v>
      </c>
      <c r="AP410" s="135" t="s">
        <v>624</v>
      </c>
      <c r="AQ410" s="135" t="s">
        <v>625</v>
      </c>
      <c r="AR410" s="135" t="s">
        <v>626</v>
      </c>
    </row>
    <row r="411" spans="41:44" ht="13.5">
      <c r="AO411" s="133" t="s">
        <v>627</v>
      </c>
      <c r="AP411" s="135" t="s">
        <v>628</v>
      </c>
      <c r="AQ411" s="135" t="s">
        <v>629</v>
      </c>
      <c r="AR411" s="135" t="s">
        <v>630</v>
      </c>
    </row>
    <row r="412" spans="41:44" ht="13.5">
      <c r="AO412" s="133" t="s">
        <v>631</v>
      </c>
      <c r="AP412" s="135" t="s">
        <v>632</v>
      </c>
      <c r="AQ412" s="135" t="s">
        <v>633</v>
      </c>
      <c r="AR412" s="135" t="s">
        <v>634</v>
      </c>
    </row>
    <row r="413" spans="41:44" ht="13.5">
      <c r="AO413" s="133" t="s">
        <v>635</v>
      </c>
      <c r="AP413" s="135" t="s">
        <v>636</v>
      </c>
      <c r="AQ413" s="135" t="s">
        <v>637</v>
      </c>
      <c r="AR413" s="135" t="s">
        <v>638</v>
      </c>
    </row>
    <row r="414" spans="41:44" ht="13.5">
      <c r="AO414" s="133" t="s">
        <v>639</v>
      </c>
      <c r="AP414" s="135" t="s">
        <v>640</v>
      </c>
      <c r="AQ414" s="135" t="s">
        <v>641</v>
      </c>
      <c r="AR414" s="135" t="s">
        <v>642</v>
      </c>
    </row>
    <row r="415" spans="41:44" ht="13.5">
      <c r="AO415" s="133" t="s">
        <v>643</v>
      </c>
      <c r="AP415" s="135" t="s">
        <v>644</v>
      </c>
      <c r="AQ415" s="135" t="s">
        <v>645</v>
      </c>
      <c r="AR415" s="135" t="s">
        <v>646</v>
      </c>
    </row>
    <row r="416" spans="41:44" ht="13.5">
      <c r="AO416" s="133" t="s">
        <v>647</v>
      </c>
      <c r="AP416" s="135" t="s">
        <v>648</v>
      </c>
      <c r="AQ416" s="135" t="s">
        <v>649</v>
      </c>
      <c r="AR416" s="135" t="s">
        <v>650</v>
      </c>
    </row>
    <row r="417" spans="41:44" ht="13.5">
      <c r="AO417" s="133" t="s">
        <v>651</v>
      </c>
      <c r="AP417" s="135" t="s">
        <v>652</v>
      </c>
      <c r="AQ417" s="135" t="s">
        <v>653</v>
      </c>
      <c r="AR417" s="135" t="s">
        <v>654</v>
      </c>
    </row>
    <row r="418" spans="41:44" ht="13.5">
      <c r="AO418" s="133" t="s">
        <v>655</v>
      </c>
      <c r="AP418" s="135" t="s">
        <v>656</v>
      </c>
      <c r="AQ418" s="135" t="s">
        <v>657</v>
      </c>
      <c r="AR418" s="135" t="s">
        <v>658</v>
      </c>
    </row>
    <row r="419" spans="41:44" ht="13.5">
      <c r="AO419" s="133" t="s">
        <v>659</v>
      </c>
      <c r="AP419" s="135" t="s">
        <v>660</v>
      </c>
      <c r="AQ419" s="135" t="s">
        <v>661</v>
      </c>
      <c r="AR419" s="135" t="s">
        <v>662</v>
      </c>
    </row>
    <row r="420" spans="41:44" ht="13.5">
      <c r="AO420" s="133" t="s">
        <v>663</v>
      </c>
      <c r="AP420" s="135" t="s">
        <v>664</v>
      </c>
      <c r="AQ420" s="135" t="s">
        <v>665</v>
      </c>
      <c r="AR420" s="135" t="s">
        <v>666</v>
      </c>
    </row>
    <row r="421" spans="41:44" ht="13.5">
      <c r="AO421" s="133" t="s">
        <v>667</v>
      </c>
      <c r="AP421" s="135" t="s">
        <v>668</v>
      </c>
      <c r="AQ421" s="135" t="s">
        <v>669</v>
      </c>
      <c r="AR421" s="135" t="s">
        <v>670</v>
      </c>
    </row>
    <row r="422" spans="41:44" ht="13.5">
      <c r="AO422" s="133" t="s">
        <v>671</v>
      </c>
      <c r="AP422" s="135" t="s">
        <v>672</v>
      </c>
      <c r="AQ422" s="135" t="s">
        <v>673</v>
      </c>
      <c r="AR422" s="135" t="s">
        <v>674</v>
      </c>
    </row>
    <row r="423" spans="41:44" ht="13.5">
      <c r="AO423" s="133" t="s">
        <v>675</v>
      </c>
      <c r="AP423" s="135" t="s">
        <v>676</v>
      </c>
      <c r="AQ423" s="135" t="s">
        <v>677</v>
      </c>
      <c r="AR423" s="135" t="s">
        <v>678</v>
      </c>
    </row>
    <row r="424" spans="41:44" ht="13.5">
      <c r="AO424" s="133" t="s">
        <v>679</v>
      </c>
      <c r="AP424" s="135" t="s">
        <v>680</v>
      </c>
      <c r="AQ424" s="135" t="s">
        <v>681</v>
      </c>
      <c r="AR424" s="135" t="s">
        <v>682</v>
      </c>
    </row>
    <row r="425" spans="41:44" ht="13.5">
      <c r="AO425" s="133" t="s">
        <v>683</v>
      </c>
      <c r="AP425" s="135" t="s">
        <v>684</v>
      </c>
      <c r="AQ425" s="135" t="s">
        <v>685</v>
      </c>
      <c r="AR425" s="135" t="s">
        <v>686</v>
      </c>
    </row>
    <row r="426" spans="41:44" ht="13.5">
      <c r="AO426" s="133" t="s">
        <v>687</v>
      </c>
      <c r="AP426" s="135" t="s">
        <v>688</v>
      </c>
      <c r="AQ426" s="135" t="s">
        <v>689</v>
      </c>
      <c r="AR426" s="135" t="s">
        <v>690</v>
      </c>
    </row>
    <row r="427" spans="41:44" ht="13.5">
      <c r="AO427" s="133" t="s">
        <v>691</v>
      </c>
      <c r="AP427" s="135" t="s">
        <v>692</v>
      </c>
      <c r="AQ427" s="135" t="s">
        <v>693</v>
      </c>
      <c r="AR427" s="135" t="s">
        <v>694</v>
      </c>
    </row>
    <row r="428" spans="41:44" ht="13.5">
      <c r="AO428" s="133" t="s">
        <v>695</v>
      </c>
      <c r="AP428" s="135" t="s">
        <v>696</v>
      </c>
      <c r="AQ428" s="135" t="s">
        <v>697</v>
      </c>
      <c r="AR428" s="135" t="s">
        <v>698</v>
      </c>
    </row>
    <row r="429" spans="41:44" ht="13.5">
      <c r="AO429" s="133" t="s">
        <v>1140</v>
      </c>
      <c r="AP429" s="137" t="s">
        <v>1011</v>
      </c>
      <c r="AQ429" s="137" t="s">
        <v>699</v>
      </c>
      <c r="AR429" s="137" t="s">
        <v>1141</v>
      </c>
    </row>
    <row r="430" spans="41:44" ht="13.5">
      <c r="AO430" s="133" t="s">
        <v>700</v>
      </c>
      <c r="AP430" s="135" t="s">
        <v>701</v>
      </c>
      <c r="AQ430" s="135" t="s">
        <v>702</v>
      </c>
      <c r="AR430" s="135" t="s">
        <v>703</v>
      </c>
    </row>
    <row r="431" spans="41:44" ht="13.5">
      <c r="AO431" s="133" t="s">
        <v>704</v>
      </c>
      <c r="AP431" s="135" t="s">
        <v>705</v>
      </c>
      <c r="AQ431" s="135" t="s">
        <v>706</v>
      </c>
      <c r="AR431" s="135" t="s">
        <v>707</v>
      </c>
    </row>
    <row r="432" spans="41:44" ht="13.5">
      <c r="AO432" s="133" t="s">
        <v>708</v>
      </c>
      <c r="AP432" s="135" t="s">
        <v>709</v>
      </c>
      <c r="AQ432" s="135" t="s">
        <v>710</v>
      </c>
      <c r="AR432" s="135" t="s">
        <v>711</v>
      </c>
    </row>
    <row r="433" spans="41:44" ht="13.5">
      <c r="AO433" s="133" t="s">
        <v>712</v>
      </c>
      <c r="AP433" s="135" t="s">
        <v>713</v>
      </c>
      <c r="AQ433" s="135" t="s">
        <v>714</v>
      </c>
      <c r="AR433" s="135" t="s">
        <v>715</v>
      </c>
    </row>
    <row r="434" spans="41:44" ht="13.5">
      <c r="AO434" s="167" t="s">
        <v>716</v>
      </c>
      <c r="AP434" s="168" t="s">
        <v>717</v>
      </c>
      <c r="AQ434" s="168" t="s">
        <v>718</v>
      </c>
      <c r="AR434" s="168" t="s">
        <v>719</v>
      </c>
    </row>
    <row r="435" spans="41:44" ht="13.5">
      <c r="AO435" s="167" t="s">
        <v>1142</v>
      </c>
      <c r="AP435" s="168" t="s">
        <v>720</v>
      </c>
      <c r="AQ435" s="168" t="s">
        <v>721</v>
      </c>
      <c r="AR435" s="168" t="s">
        <v>722</v>
      </c>
    </row>
    <row r="436" spans="41:44" ht="13.5">
      <c r="AO436" s="167" t="s">
        <v>723</v>
      </c>
      <c r="AP436" s="168" t="s">
        <v>724</v>
      </c>
      <c r="AQ436" s="168" t="s">
        <v>725</v>
      </c>
      <c r="AR436" s="168" t="s">
        <v>726</v>
      </c>
    </row>
    <row r="437" spans="41:44" ht="13.5">
      <c r="AO437" s="169" t="s">
        <v>1211</v>
      </c>
      <c r="AP437" s="170" t="s">
        <v>720</v>
      </c>
      <c r="AQ437" s="170" t="s">
        <v>721</v>
      </c>
      <c r="AR437" s="170" t="s">
        <v>722</v>
      </c>
    </row>
    <row r="438" spans="41:44" ht="13.5">
      <c r="AO438" s="133" t="s">
        <v>727</v>
      </c>
      <c r="AP438" s="135" t="s">
        <v>728</v>
      </c>
      <c r="AQ438" s="135" t="s">
        <v>729</v>
      </c>
      <c r="AR438" s="135" t="s">
        <v>730</v>
      </c>
    </row>
    <row r="439" spans="41:44" ht="13.5">
      <c r="AO439" s="133" t="s">
        <v>731</v>
      </c>
      <c r="AP439" s="135" t="s">
        <v>720</v>
      </c>
      <c r="AQ439" s="135" t="s">
        <v>721</v>
      </c>
      <c r="AR439" s="135" t="s">
        <v>732</v>
      </c>
    </row>
    <row r="440" spans="41:44" ht="22.5">
      <c r="AO440" s="133" t="s">
        <v>733</v>
      </c>
      <c r="AP440" s="135" t="s">
        <v>734</v>
      </c>
      <c r="AQ440" s="139" t="s">
        <v>735</v>
      </c>
      <c r="AR440" s="135" t="s">
        <v>736</v>
      </c>
    </row>
    <row r="441" spans="41:44" ht="13.5">
      <c r="AO441" s="133" t="s">
        <v>737</v>
      </c>
      <c r="AP441" s="135" t="s">
        <v>738</v>
      </c>
      <c r="AQ441" s="135" t="s">
        <v>739</v>
      </c>
      <c r="AR441" s="135" t="s">
        <v>740</v>
      </c>
    </row>
    <row r="442" spans="41:44" ht="13.5">
      <c r="AO442" s="133" t="s">
        <v>741</v>
      </c>
      <c r="AP442" s="135" t="s">
        <v>742</v>
      </c>
      <c r="AQ442" s="135" t="s">
        <v>743</v>
      </c>
      <c r="AR442" s="135" t="s">
        <v>744</v>
      </c>
    </row>
    <row r="443" spans="41:44" ht="13.5">
      <c r="AO443" s="133" t="s">
        <v>745</v>
      </c>
      <c r="AP443" s="135" t="s">
        <v>746</v>
      </c>
      <c r="AQ443" s="135" t="s">
        <v>747</v>
      </c>
      <c r="AR443" s="135" t="s">
        <v>748</v>
      </c>
    </row>
    <row r="444" spans="41:44" ht="13.5">
      <c r="AO444" s="133" t="s">
        <v>749</v>
      </c>
      <c r="AP444" s="137" t="s">
        <v>1143</v>
      </c>
      <c r="AQ444" s="140" t="s">
        <v>750</v>
      </c>
      <c r="AR444" s="137" t="s">
        <v>1144</v>
      </c>
    </row>
    <row r="445" spans="41:44" ht="13.5">
      <c r="AO445" s="133" t="s">
        <v>751</v>
      </c>
      <c r="AP445" s="135" t="s">
        <v>752</v>
      </c>
      <c r="AQ445" s="135" t="s">
        <v>753</v>
      </c>
      <c r="AR445" s="135" t="s">
        <v>754</v>
      </c>
    </row>
    <row r="446" spans="41:44" ht="13.5">
      <c r="AO446" s="133" t="s">
        <v>755</v>
      </c>
      <c r="AP446" s="135" t="s">
        <v>756</v>
      </c>
      <c r="AQ446" s="135" t="s">
        <v>757</v>
      </c>
      <c r="AR446" s="135" t="s">
        <v>758</v>
      </c>
    </row>
    <row r="447" spans="41:44" ht="13.5">
      <c r="AO447" s="141" t="s">
        <v>759</v>
      </c>
      <c r="AP447" s="133" t="s">
        <v>1145</v>
      </c>
      <c r="AQ447" s="133" t="s">
        <v>1146</v>
      </c>
      <c r="AR447" s="133" t="s">
        <v>1147</v>
      </c>
    </row>
    <row r="448" spans="41:44" ht="13.5">
      <c r="AO448" s="135" t="s">
        <v>760</v>
      </c>
      <c r="AP448" s="134" t="s">
        <v>1148</v>
      </c>
      <c r="AQ448" s="134" t="s">
        <v>1149</v>
      </c>
      <c r="AR448" s="134" t="s">
        <v>1150</v>
      </c>
    </row>
    <row r="449" spans="41:44" ht="13.5">
      <c r="AO449" s="142" t="s">
        <v>1151</v>
      </c>
      <c r="AP449" s="134" t="s">
        <v>1152</v>
      </c>
      <c r="AQ449" s="143" t="s">
        <v>1153</v>
      </c>
      <c r="AR449" s="134" t="s">
        <v>1154</v>
      </c>
    </row>
    <row r="450" spans="41:44" ht="13.5">
      <c r="AO450" s="144" t="s">
        <v>1155</v>
      </c>
      <c r="AP450" s="137" t="s">
        <v>761</v>
      </c>
      <c r="AQ450" s="137" t="s">
        <v>762</v>
      </c>
      <c r="AR450" s="137" t="s">
        <v>763</v>
      </c>
    </row>
    <row r="451" spans="41:44" ht="13.5">
      <c r="AO451" s="144" t="s">
        <v>1156</v>
      </c>
      <c r="AP451" s="137" t="s">
        <v>1157</v>
      </c>
      <c r="AQ451" s="137" t="s">
        <v>1158</v>
      </c>
      <c r="AR451" s="137" t="s">
        <v>1159</v>
      </c>
    </row>
    <row r="452" spans="41:44" ht="13.5">
      <c r="AO452" s="144" t="s">
        <v>1160</v>
      </c>
      <c r="AP452" s="137" t="s">
        <v>764</v>
      </c>
      <c r="AQ452" s="137" t="s">
        <v>1161</v>
      </c>
      <c r="AR452" s="137" t="s">
        <v>1162</v>
      </c>
    </row>
    <row r="453" spans="41:44" ht="13.5">
      <c r="AO453" s="144" t="s">
        <v>1163</v>
      </c>
      <c r="AP453" s="137" t="s">
        <v>765</v>
      </c>
      <c r="AQ453" s="137" t="s">
        <v>1164</v>
      </c>
      <c r="AR453" s="137" t="s">
        <v>1165</v>
      </c>
    </row>
    <row r="454" spans="41:44" ht="13.5">
      <c r="AO454" s="144" t="s">
        <v>1166</v>
      </c>
      <c r="AP454" s="137" t="s">
        <v>766</v>
      </c>
      <c r="AQ454" s="137" t="s">
        <v>767</v>
      </c>
      <c r="AR454" s="137" t="s">
        <v>1167</v>
      </c>
    </row>
    <row r="455" spans="41:44" ht="13.5">
      <c r="AO455" s="144" t="s">
        <v>1168</v>
      </c>
      <c r="AP455" s="137" t="s">
        <v>768</v>
      </c>
      <c r="AQ455" s="137" t="s">
        <v>769</v>
      </c>
      <c r="AR455" s="137" t="s">
        <v>1169</v>
      </c>
    </row>
    <row r="456" spans="41:44" ht="13.5">
      <c r="AO456" s="144" t="s">
        <v>1170</v>
      </c>
      <c r="AP456" s="137" t="s">
        <v>624</v>
      </c>
      <c r="AQ456" s="137" t="s">
        <v>770</v>
      </c>
      <c r="AR456" s="137" t="s">
        <v>1171</v>
      </c>
    </row>
    <row r="457" spans="41:44" ht="13.5">
      <c r="AO457" s="144" t="s">
        <v>1172</v>
      </c>
      <c r="AP457" s="137" t="s">
        <v>771</v>
      </c>
      <c r="AQ457" s="137" t="s">
        <v>772</v>
      </c>
      <c r="AR457" s="137" t="s">
        <v>773</v>
      </c>
    </row>
    <row r="458" spans="41:44" ht="13.5">
      <c r="AO458" s="144" t="s">
        <v>1173</v>
      </c>
      <c r="AP458" s="137" t="s">
        <v>774</v>
      </c>
      <c r="AQ458" s="137" t="s">
        <v>775</v>
      </c>
      <c r="AR458" s="137" t="s">
        <v>776</v>
      </c>
    </row>
    <row r="459" spans="41:44" ht="13.5">
      <c r="AO459" s="144" t="s">
        <v>1174</v>
      </c>
      <c r="AP459" s="137" t="s">
        <v>777</v>
      </c>
      <c r="AQ459" s="137" t="s">
        <v>778</v>
      </c>
      <c r="AR459" s="137" t="s">
        <v>779</v>
      </c>
    </row>
    <row r="460" spans="41:44" ht="13.5">
      <c r="AO460" s="144" t="s">
        <v>1175</v>
      </c>
      <c r="AP460" s="137" t="s">
        <v>761</v>
      </c>
      <c r="AQ460" s="137" t="s">
        <v>762</v>
      </c>
      <c r="AR460" s="137" t="s">
        <v>763</v>
      </c>
    </row>
    <row r="461" spans="41:44" ht="13.5">
      <c r="AO461" s="144" t="s">
        <v>1176</v>
      </c>
      <c r="AP461" s="137" t="s">
        <v>1157</v>
      </c>
      <c r="AQ461" s="137" t="s">
        <v>1158</v>
      </c>
      <c r="AR461" s="137" t="s">
        <v>1177</v>
      </c>
    </row>
    <row r="462" spans="41:44" ht="13.5">
      <c r="AO462" s="144" t="s">
        <v>1178</v>
      </c>
      <c r="AP462" s="137" t="s">
        <v>765</v>
      </c>
      <c r="AQ462" s="137" t="s">
        <v>1164</v>
      </c>
      <c r="AR462" s="137" t="s">
        <v>1165</v>
      </c>
    </row>
    <row r="463" spans="41:44" ht="13.5">
      <c r="AO463" s="144" t="s">
        <v>1179</v>
      </c>
      <c r="AP463" s="137" t="s">
        <v>764</v>
      </c>
      <c r="AQ463" s="137" t="s">
        <v>1161</v>
      </c>
      <c r="AR463" s="137" t="s">
        <v>1162</v>
      </c>
    </row>
    <row r="464" spans="41:44" ht="13.5">
      <c r="AO464" s="144" t="s">
        <v>1180</v>
      </c>
      <c r="AP464" s="137" t="s">
        <v>766</v>
      </c>
      <c r="AQ464" s="137" t="s">
        <v>780</v>
      </c>
      <c r="AR464" s="137" t="s">
        <v>1181</v>
      </c>
    </row>
    <row r="465" spans="41:44" ht="13.5">
      <c r="AO465" s="144" t="s">
        <v>1182</v>
      </c>
      <c r="AP465" s="137" t="s">
        <v>768</v>
      </c>
      <c r="AQ465" s="137" t="s">
        <v>769</v>
      </c>
      <c r="AR465" s="137" t="s">
        <v>1169</v>
      </c>
    </row>
    <row r="466" spans="41:44" ht="13.5">
      <c r="AO466" s="144" t="s">
        <v>1183</v>
      </c>
      <c r="AP466" s="137" t="s">
        <v>624</v>
      </c>
      <c r="AQ466" s="137" t="s">
        <v>1184</v>
      </c>
      <c r="AR466" s="137" t="s">
        <v>1171</v>
      </c>
    </row>
    <row r="467" spans="41:44" ht="13.5">
      <c r="AO467" s="144" t="s">
        <v>1185</v>
      </c>
      <c r="AP467" s="137" t="s">
        <v>1186</v>
      </c>
      <c r="AQ467" s="137" t="s">
        <v>781</v>
      </c>
      <c r="AR467" s="137" t="s">
        <v>782</v>
      </c>
    </row>
    <row r="468" spans="41:44" ht="13.5">
      <c r="AO468" s="144" t="s">
        <v>1187</v>
      </c>
      <c r="AP468" s="137" t="s">
        <v>783</v>
      </c>
      <c r="AQ468" s="137" t="s">
        <v>775</v>
      </c>
      <c r="AR468" s="137" t="s">
        <v>1188</v>
      </c>
    </row>
    <row r="469" spans="41:44" ht="13.5">
      <c r="AO469" s="144" t="s">
        <v>1189</v>
      </c>
      <c r="AP469" s="137" t="s">
        <v>684</v>
      </c>
      <c r="AQ469" s="137" t="s">
        <v>1190</v>
      </c>
      <c r="AR469" s="137" t="s">
        <v>1191</v>
      </c>
    </row>
    <row r="470" spans="41:44" ht="13.5">
      <c r="AO470" s="144" t="s">
        <v>1192</v>
      </c>
      <c r="AP470" s="137" t="s">
        <v>777</v>
      </c>
      <c r="AQ470" s="137" t="s">
        <v>778</v>
      </c>
      <c r="AR470" s="137" t="s">
        <v>779</v>
      </c>
    </row>
    <row r="471" spans="41:44" ht="13.5">
      <c r="AO471" s="144" t="s">
        <v>1193</v>
      </c>
      <c r="AP471" s="137" t="s">
        <v>784</v>
      </c>
      <c r="AQ471" s="137" t="s">
        <v>785</v>
      </c>
      <c r="AR471" s="137" t="s">
        <v>786</v>
      </c>
    </row>
    <row r="472" spans="41:44" ht="13.5">
      <c r="AO472" s="144" t="s">
        <v>1194</v>
      </c>
      <c r="AP472" s="137" t="s">
        <v>787</v>
      </c>
      <c r="AQ472" s="137" t="s">
        <v>788</v>
      </c>
      <c r="AR472" s="137" t="s">
        <v>789</v>
      </c>
    </row>
    <row r="473" spans="41:44" ht="13.5">
      <c r="AO473" s="140" t="s">
        <v>790</v>
      </c>
      <c r="AP473" s="137" t="s">
        <v>1195</v>
      </c>
      <c r="AQ473" s="137" t="s">
        <v>791</v>
      </c>
      <c r="AR473" s="137" t="s">
        <v>1196</v>
      </c>
    </row>
  </sheetData>
  <sheetProtection/>
  <mergeCells count="1">
    <mergeCell ref="N1:AD1"/>
  </mergeCells>
  <dataValidations count="3">
    <dataValidation allowBlank="1" showInputMessage="1" showErrorMessage="1" imeMode="off" sqref="AP205:AQ446 AR447 AP447 AP448:AQ473"/>
    <dataValidation allowBlank="1" showInputMessage="1" showErrorMessage="1" imeMode="on" sqref="AO473 AO205:AO448"/>
    <dataValidation type="list" allowBlank="1" showInputMessage="1" showErrorMessage="1" sqref="AO5:AO200">
      <formula1>$AO$205:$AO$473</formula1>
    </dataValidation>
  </dataValidations>
  <printOptions/>
  <pageMargins left="0.24" right="0.4" top="0.7480314960629921" bottom="0.7480314960629921" header="0.31496062992125984" footer="0.31496062992125984"/>
  <pageSetup horizontalDpi="600" verticalDpi="600" orientation="landscape" paperSize="9" scale="37" r:id="rId1"/>
  <colBreaks count="1" manualBreakCount="1">
    <brk id="39" max="29" man="1"/>
  </colBreaks>
</worksheet>
</file>

<file path=xl/worksheets/sheet3.xml><?xml version="1.0" encoding="utf-8"?>
<worksheet xmlns="http://schemas.openxmlformats.org/spreadsheetml/2006/main" xmlns:r="http://schemas.openxmlformats.org/officeDocument/2006/relationships">
  <sheetPr>
    <tabColor indexed="10"/>
  </sheetPr>
  <dimension ref="A1:N57"/>
  <sheetViews>
    <sheetView zoomScaleSheetLayoutView="75" zoomScalePageLayoutView="0" workbookViewId="0" topLeftCell="A1">
      <selection activeCell="J37" sqref="J37"/>
    </sheetView>
  </sheetViews>
  <sheetFormatPr defaultColWidth="9.00390625" defaultRowHeight="13.5"/>
  <cols>
    <col min="7" max="9" width="10.00390625" style="0" customWidth="1"/>
    <col min="10" max="10" width="9.375" style="0" customWidth="1"/>
    <col min="11" max="11" width="4.25390625" style="0" customWidth="1"/>
    <col min="12" max="12" width="5.25390625" style="0" customWidth="1"/>
  </cols>
  <sheetData>
    <row r="1" spans="11:13" ht="13.5">
      <c r="K1" s="5" t="s">
        <v>57</v>
      </c>
      <c r="M1" s="310">
        <v>1</v>
      </c>
    </row>
    <row r="2" spans="1:13" ht="14.25">
      <c r="A2" s="319" t="s">
        <v>63</v>
      </c>
      <c r="B2" s="319"/>
      <c r="C2" s="319"/>
      <c r="D2" s="319"/>
      <c r="E2" s="319"/>
      <c r="F2" s="319"/>
      <c r="G2" s="319"/>
      <c r="H2" s="319"/>
      <c r="I2" s="319"/>
      <c r="J2" s="319"/>
      <c r="K2" s="319"/>
      <c r="M2" s="311"/>
    </row>
    <row r="3" spans="1:13" ht="15" thickBot="1">
      <c r="A3" s="10"/>
      <c r="B3" s="10"/>
      <c r="C3" s="10"/>
      <c r="D3" s="10"/>
      <c r="E3" s="10"/>
      <c r="F3" s="10"/>
      <c r="G3" s="10"/>
      <c r="H3" s="10"/>
      <c r="I3" s="10"/>
      <c r="J3" s="10"/>
      <c r="K3" s="10"/>
      <c r="M3" s="312"/>
    </row>
    <row r="4" spans="1:5" ht="24.75" customHeight="1" thickBot="1">
      <c r="A4" s="317" t="s">
        <v>1200</v>
      </c>
      <c r="B4" s="318"/>
      <c r="C4" s="318"/>
      <c r="D4" s="318"/>
      <c r="E4" s="153" t="s">
        <v>147</v>
      </c>
    </row>
    <row r="5" spans="1:5" ht="7.5" customHeight="1" thickBot="1">
      <c r="A5" s="28"/>
      <c r="B5" s="28"/>
      <c r="C5" s="28"/>
      <c r="D5" s="28"/>
      <c r="E5" s="28"/>
    </row>
    <row r="6" spans="1:5" ht="24.75" customHeight="1" thickBot="1">
      <c r="A6" s="313">
        <f>IF(VLOOKUP($M$1,'入力画面'!$A$3:$AT$201,2,0)="","",(VLOOKUP($M$1,'入力画面'!$A$3:$AT$201,2,0)))</f>
      </c>
      <c r="B6" s="314"/>
      <c r="C6" s="314"/>
      <c r="D6" s="314"/>
      <c r="E6" s="153" t="s">
        <v>147</v>
      </c>
    </row>
    <row r="7" ht="9" customHeight="1"/>
    <row r="8" spans="7:11" ht="16.5" customHeight="1" thickBot="1">
      <c r="G8" s="125" t="s">
        <v>167</v>
      </c>
      <c r="H8" s="284">
        <f>IF(VLOOKUP($M$1,'入力画面'!$A$3:$AT$201,3,0)="","",(VLOOKUP($M$1,'入力画面'!$A$3:$AT$201,3,0)))</f>
      </c>
      <c r="I8" s="284"/>
      <c r="J8" s="284"/>
      <c r="K8" s="284"/>
    </row>
    <row r="9" spans="7:11" ht="15.75" customHeight="1" thickBot="1">
      <c r="G9" s="151" t="s">
        <v>18</v>
      </c>
      <c r="H9" s="285">
        <f>IF(VLOOKUP($M$1,'入力画面'!$A$3:$AT$201,6,0)="","",(VLOOKUP($M$1,'入力画面'!$A$3:$AT$201,6,0)))</f>
      </c>
      <c r="I9" s="285"/>
      <c r="J9" s="285"/>
      <c r="K9" s="149"/>
    </row>
    <row r="10" spans="7:11" ht="33" customHeight="1" thickTop="1">
      <c r="G10" s="152" t="s">
        <v>1198</v>
      </c>
      <c r="H10" s="315">
        <f>IF(VLOOKUP($M$1,'入力画面'!$A$3:$AT$201,5,0)="","",(VLOOKUP($M$1,'入力画面'!$A$3:$AT$201,5,0)))</f>
      </c>
      <c r="I10" s="315"/>
      <c r="J10" s="315"/>
      <c r="K10" s="87" t="s">
        <v>17</v>
      </c>
    </row>
    <row r="11" spans="7:11" ht="17.25">
      <c r="G11" s="148" t="s">
        <v>1199</v>
      </c>
      <c r="H11" s="316">
        <f>IF(VLOOKUP($M$1,'入力画面'!$A$3:$AT$201,7,0)="","",(VLOOKUP($M$1,'入力画面'!$A$3:$AT$201,7,0)))</f>
      </c>
      <c r="I11" s="316"/>
      <c r="J11" s="316"/>
      <c r="K11" s="107"/>
    </row>
    <row r="12" spans="7:11" ht="20.25" customHeight="1" thickBot="1">
      <c r="G12" s="106" t="s">
        <v>142</v>
      </c>
      <c r="H12" s="108">
        <f>VLOOKUP($M$1,'入力画面'!$A$3:$AT$201,11,0)</f>
        <v>0</v>
      </c>
      <c r="I12" s="109">
        <f>VLOOKUP($M$1,'入力画面'!$A$3:$AT$201,12,0)</f>
        <v>0</v>
      </c>
      <c r="J12" s="110">
        <f>VLOOKUP($M$1,'入力画面'!$A$3:$AT$201,13,0)</f>
        <v>0</v>
      </c>
      <c r="K12" s="150"/>
    </row>
    <row r="13" spans="7:11" ht="13.5" customHeight="1">
      <c r="G13" s="22"/>
      <c r="H13" s="171" t="s">
        <v>61</v>
      </c>
      <c r="I13" s="22"/>
      <c r="J13" s="22"/>
      <c r="K13" s="22"/>
    </row>
    <row r="14" spans="7:11" ht="9" customHeight="1">
      <c r="G14" s="22"/>
      <c r="H14" s="22"/>
      <c r="I14" s="22"/>
      <c r="J14" s="22"/>
      <c r="K14" s="22"/>
    </row>
    <row r="15" spans="1:11" ht="16.5" customHeight="1">
      <c r="A15" s="320" t="s">
        <v>1212</v>
      </c>
      <c r="B15" s="320"/>
      <c r="C15" s="320"/>
      <c r="D15" s="320"/>
      <c r="E15" s="320"/>
      <c r="F15" s="320"/>
      <c r="G15" s="320"/>
      <c r="H15" s="320"/>
      <c r="I15" s="320"/>
      <c r="J15" s="320"/>
      <c r="K15" s="320"/>
    </row>
    <row r="16" spans="1:11" ht="16.5" customHeight="1">
      <c r="A16" s="320" t="s">
        <v>60</v>
      </c>
      <c r="B16" s="320"/>
      <c r="C16" s="320"/>
      <c r="D16" s="320"/>
      <c r="E16" s="320"/>
      <c r="F16" s="320"/>
      <c r="G16" s="320"/>
      <c r="H16" s="320"/>
      <c r="I16" s="320"/>
      <c r="J16" s="320"/>
      <c r="K16" s="320"/>
    </row>
    <row r="17" spans="5:7" ht="9" customHeight="1">
      <c r="E17" s="47"/>
      <c r="G17" s="47"/>
    </row>
    <row r="18" ht="14.25" thickBot="1">
      <c r="A18" t="s">
        <v>1</v>
      </c>
    </row>
    <row r="19" spans="2:10" ht="31.5" customHeight="1" thickBot="1">
      <c r="B19" s="313">
        <f>IF(VLOOKUP($M$1,'入力画面'!$A$3:$AT$201,8,0)="","",(VLOOKUP($M$1,'入力画面'!$A$3:$AT$201,8,0)))</f>
      </c>
      <c r="C19" s="314"/>
      <c r="D19" s="114" t="s">
        <v>2</v>
      </c>
      <c r="E19" s="313">
        <f>IF(VLOOKUP($M$1,'入力画面'!$A$3:$AT$201,9,0)="","",(VLOOKUP($M$1,'入力画面'!$A$3:$AT$201,9,0)))</f>
      </c>
      <c r="F19" s="314"/>
      <c r="G19" s="113" t="s">
        <v>3</v>
      </c>
      <c r="H19" s="313">
        <f>IF(VLOOKUP($M$1,'入力画面'!$A$3:$AT$201,10,0)="","",(VLOOKUP($M$1,'入力画面'!$A$3:$AT$201,10,0)))</f>
      </c>
      <c r="I19" s="314"/>
      <c r="J19" s="123" t="s">
        <v>4</v>
      </c>
    </row>
    <row r="20" ht="7.5" customHeight="1"/>
    <row r="21" ht="14.25" thickBot="1">
      <c r="A21" t="s">
        <v>5</v>
      </c>
    </row>
    <row r="22" spans="2:9" s="55" customFormat="1" ht="13.5" customHeight="1">
      <c r="B22" s="124" t="s">
        <v>18</v>
      </c>
      <c r="C22" s="332"/>
      <c r="D22" s="332"/>
      <c r="E22" s="332"/>
      <c r="F22" s="332"/>
      <c r="G22" s="333"/>
      <c r="H22" s="288" t="s">
        <v>6</v>
      </c>
      <c r="I22" s="290"/>
    </row>
    <row r="23" spans="2:9" s="55" customFormat="1" ht="15.75" customHeight="1">
      <c r="B23" s="119" t="s">
        <v>163</v>
      </c>
      <c r="C23" s="120">
        <f>IF(VLOOKUP($M$1,'入力画面'!$A$3:$AT$201,32,0)="","",(VLOOKUP($M$1,'入力画面'!$A$3:$AT$201,32,0)))</f>
      </c>
      <c r="D23" s="62"/>
      <c r="E23" s="62"/>
      <c r="F23" s="62"/>
      <c r="G23" s="62"/>
      <c r="H23" s="64"/>
      <c r="I23" s="65"/>
    </row>
    <row r="24" spans="2:9" s="55" customFormat="1" ht="15.75" customHeight="1">
      <c r="B24" s="334">
        <f>IF(VLOOKUP($M$1,'入力画面'!$A$3:$AT$201,33,0)="","",(VLOOKUP($M$1,'入力画面'!$A$3:$AT$201,33,0)))</f>
      </c>
      <c r="C24" s="335"/>
      <c r="D24" s="335"/>
      <c r="E24" s="335"/>
      <c r="F24" s="335"/>
      <c r="G24" s="336"/>
      <c r="H24" s="340">
        <f>IF(VLOOKUP($M$1,'入力画面'!$A$3:$AT$201,34,0)="","",(VLOOKUP($M$1,'入力画面'!$A$3:$AT$201,34,0)))</f>
      </c>
      <c r="I24" s="341"/>
    </row>
    <row r="25" spans="2:9" s="55" customFormat="1" ht="15.75" customHeight="1" thickBot="1">
      <c r="B25" s="337"/>
      <c r="C25" s="338"/>
      <c r="D25" s="338"/>
      <c r="E25" s="338"/>
      <c r="F25" s="338"/>
      <c r="G25" s="339"/>
      <c r="H25" s="67"/>
      <c r="I25" s="68"/>
    </row>
    <row r="26" ht="7.5" customHeight="1"/>
    <row r="27" ht="14.25" thickBot="1">
      <c r="A27" t="s">
        <v>7</v>
      </c>
    </row>
    <row r="28" spans="2:9" s="55" customFormat="1" ht="13.5" customHeight="1">
      <c r="B28" s="124" t="s">
        <v>18</v>
      </c>
      <c r="C28" s="332"/>
      <c r="D28" s="332"/>
      <c r="E28" s="332"/>
      <c r="F28" s="332"/>
      <c r="G28" s="333"/>
      <c r="H28" s="288" t="s">
        <v>1203</v>
      </c>
      <c r="I28" s="290"/>
    </row>
    <row r="29" spans="2:9" s="55" customFormat="1" ht="15.75" customHeight="1" thickBot="1">
      <c r="B29" s="119" t="s">
        <v>163</v>
      </c>
      <c r="C29" s="127">
        <f>IF(VLOOKUP($M$1,'入力画面'!$A$3:$AT$201,36,0)="","",(VLOOKUP($M$1,'入力画面'!$A$3:$AT$201,36,0)))</f>
      </c>
      <c r="D29" s="127"/>
      <c r="E29" s="62"/>
      <c r="F29" s="62"/>
      <c r="G29" s="62"/>
      <c r="H29" s="330">
        <f>IF(VLOOKUP($M$1,'入力画面'!$A$3:$AT$201,38,0)="","",(VLOOKUP($M$1,'入力画面'!$A$3:$AT$201,38,0)))</f>
      </c>
      <c r="I29" s="331"/>
    </row>
    <row r="30" spans="2:9" s="55" customFormat="1" ht="15.75" customHeight="1">
      <c r="B30" s="304">
        <f>IF(VLOOKUP($M$1,'入力画面'!$A$3:$AT$201,37,0)="","",(VLOOKUP($M$1,'入力画面'!$A$3:$AT$201,37,0)))</f>
      </c>
      <c r="C30" s="305"/>
      <c r="D30" s="305"/>
      <c r="E30" s="305"/>
      <c r="F30" s="305"/>
      <c r="G30" s="306"/>
      <c r="H30" s="288" t="s">
        <v>164</v>
      </c>
      <c r="I30" s="290"/>
    </row>
    <row r="31" spans="2:9" s="55" customFormat="1" ht="15.75" customHeight="1" thickBot="1">
      <c r="B31" s="307"/>
      <c r="C31" s="308"/>
      <c r="D31" s="308"/>
      <c r="E31" s="308"/>
      <c r="F31" s="308"/>
      <c r="G31" s="309"/>
      <c r="H31" s="330">
        <f>IF(VLOOKUP($M$1,'入力画面'!$A$3:$AT$201,39,0)="","",(VLOOKUP($M$1,'入力画面'!$A$3:$AT$201,39,0)))</f>
      </c>
      <c r="I31" s="331"/>
    </row>
    <row r="32" ht="7.5" customHeight="1"/>
    <row r="33" ht="13.5">
      <c r="A33" t="s">
        <v>10</v>
      </c>
    </row>
    <row r="34" ht="7.5" customHeight="1"/>
    <row r="35" spans="1:5" ht="14.25" thickBot="1">
      <c r="A35" t="s">
        <v>48</v>
      </c>
      <c r="E35" t="s">
        <v>49</v>
      </c>
    </row>
    <row r="36" spans="2:9" ht="13.5">
      <c r="B36" s="328" t="s">
        <v>50</v>
      </c>
      <c r="C36" s="329"/>
      <c r="E36" s="294" t="s">
        <v>81</v>
      </c>
      <c r="F36" s="296" t="s">
        <v>22</v>
      </c>
      <c r="G36" s="298"/>
      <c r="H36" s="299"/>
      <c r="I36" s="302" t="s">
        <v>23</v>
      </c>
    </row>
    <row r="37" spans="2:9" ht="14.25" thickBot="1">
      <c r="B37" s="286" t="s">
        <v>11</v>
      </c>
      <c r="C37" s="287"/>
      <c r="E37" s="295"/>
      <c r="F37" s="297"/>
      <c r="G37" s="300"/>
      <c r="H37" s="301"/>
      <c r="I37" s="303"/>
    </row>
    <row r="38" spans="2:5" ht="13.5">
      <c r="B38" s="27" t="s">
        <v>51</v>
      </c>
      <c r="E38" s="27" t="s">
        <v>52</v>
      </c>
    </row>
    <row r="39" ht="7.5" customHeight="1"/>
    <row r="40" ht="14.25" thickBot="1">
      <c r="A40" t="s">
        <v>53</v>
      </c>
    </row>
    <row r="41" spans="2:10" s="55" customFormat="1" ht="13.5" customHeight="1">
      <c r="B41" s="155" t="s">
        <v>64</v>
      </c>
      <c r="C41" s="332"/>
      <c r="D41" s="332"/>
      <c r="E41" s="332"/>
      <c r="F41" s="333"/>
      <c r="G41" s="288" t="s">
        <v>12</v>
      </c>
      <c r="H41" s="289"/>
      <c r="I41" s="290"/>
      <c r="J41" s="154"/>
    </row>
    <row r="42" spans="2:14" ht="27.75" customHeight="1" thickBot="1">
      <c r="B42" s="291">
        <f>IF(VLOOKUP($M$1,'入力画面'!$A$3:$AT$201,41,0)="","",(VLOOKUP($M$1,'入力画面'!$A$3:$AT$201,41,0)))</f>
      </c>
      <c r="C42" s="292"/>
      <c r="D42" s="292"/>
      <c r="E42" s="292"/>
      <c r="F42" s="293"/>
      <c r="G42" s="272">
        <f>VLOOKUP($M$1,'入力画面'!$A$3:$AT$201,45,0)</f>
        <v>0</v>
      </c>
      <c r="H42" s="156">
        <f>VLOOKUP($M$1,'入力画面'!$A$3:$AT$201,46,0)</f>
        <v>0</v>
      </c>
      <c r="I42" s="157" t="s">
        <v>1201</v>
      </c>
      <c r="J42" s="3"/>
      <c r="N42" s="1"/>
    </row>
    <row r="43" spans="2:7" ht="13.5">
      <c r="B43" s="27" t="s">
        <v>54</v>
      </c>
      <c r="C43" s="27"/>
      <c r="D43" s="27"/>
      <c r="E43" s="27"/>
      <c r="F43" s="27"/>
      <c r="G43" s="27"/>
    </row>
    <row r="44" ht="7.5" customHeight="1"/>
    <row r="45" ht="14.25" thickBot="1">
      <c r="A45" t="s">
        <v>55</v>
      </c>
    </row>
    <row r="46" spans="2:10" s="55" customFormat="1" ht="13.5">
      <c r="B46" s="155" t="s">
        <v>64</v>
      </c>
      <c r="C46" s="332"/>
      <c r="D46" s="332"/>
      <c r="E46" s="332"/>
      <c r="F46" s="332"/>
      <c r="G46" s="333"/>
      <c r="H46" s="288" t="s">
        <v>13</v>
      </c>
      <c r="I46" s="290"/>
      <c r="J46" s="154"/>
    </row>
    <row r="47" spans="2:10" ht="14.25">
      <c r="B47" s="122" t="s">
        <v>1202</v>
      </c>
      <c r="C47" s="158">
        <f>VLOOKUP($M$1,'入力画面'!$A$3:$AT$201,42,0)</f>
      </c>
      <c r="D47" s="3"/>
      <c r="E47" s="3"/>
      <c r="F47" s="3"/>
      <c r="G47" s="3"/>
      <c r="H47" s="2"/>
      <c r="I47" s="17"/>
      <c r="J47" s="3"/>
    </row>
    <row r="48" spans="2:10" ht="23.25" customHeight="1" thickBot="1">
      <c r="B48" s="323">
        <f>VLOOKUP($M$1,'入力画面'!$A$3:$AT$201,43,0)</f>
      </c>
      <c r="C48" s="324"/>
      <c r="D48" s="324"/>
      <c r="E48" s="324"/>
      <c r="F48" s="324"/>
      <c r="G48" s="325"/>
      <c r="H48" s="321">
        <f>VLOOKUP($M$1,'入力画面'!$A$3:$AT$201,44,0)</f>
      </c>
      <c r="I48" s="322"/>
      <c r="J48" s="3"/>
    </row>
    <row r="49" spans="2:4" ht="13.5">
      <c r="B49" s="27" t="s">
        <v>56</v>
      </c>
      <c r="C49" s="27"/>
      <c r="D49" s="27"/>
    </row>
    <row r="50" spans="1:12" ht="11.25" customHeight="1" thickBot="1">
      <c r="A50" s="40"/>
      <c r="B50" s="40"/>
      <c r="C50" s="40"/>
      <c r="D50" s="40"/>
      <c r="E50" s="40"/>
      <c r="F50" s="40"/>
      <c r="G50" s="40"/>
      <c r="H50" s="40"/>
      <c r="I50" s="40"/>
      <c r="J50" s="40"/>
      <c r="K50" s="40"/>
      <c r="L50" s="3"/>
    </row>
    <row r="51" s="55" customFormat="1" ht="23.25" customHeight="1">
      <c r="A51" s="48" t="s">
        <v>24</v>
      </c>
    </row>
    <row r="52" s="41" customFormat="1" ht="7.5" customHeight="1"/>
    <row r="53" spans="1:11" s="42" customFormat="1" ht="42" customHeight="1">
      <c r="A53" s="326" t="s">
        <v>114</v>
      </c>
      <c r="B53" s="327"/>
      <c r="C53" s="327"/>
      <c r="D53" s="327"/>
      <c r="E53" s="327"/>
      <c r="F53" s="327"/>
      <c r="G53" s="327"/>
      <c r="H53" s="327"/>
      <c r="I53" s="327"/>
      <c r="J53" s="327"/>
      <c r="K53" s="327"/>
    </row>
    <row r="54" s="42" customFormat="1" ht="18.75" customHeight="1">
      <c r="A54" s="43" t="s">
        <v>25</v>
      </c>
    </row>
    <row r="55" s="42" customFormat="1" ht="18.75" customHeight="1">
      <c r="A55" s="43" t="s">
        <v>26</v>
      </c>
    </row>
    <row r="56" s="42" customFormat="1" ht="18.75" customHeight="1">
      <c r="A56" s="43" t="s">
        <v>27</v>
      </c>
    </row>
    <row r="57" s="42" customFormat="1" ht="18.75" customHeight="1">
      <c r="A57" s="43" t="s">
        <v>59</v>
      </c>
    </row>
  </sheetData>
  <sheetProtection/>
  <mergeCells count="37">
    <mergeCell ref="H22:I22"/>
    <mergeCell ref="A16:K16"/>
    <mergeCell ref="H30:I30"/>
    <mergeCell ref="C22:G22"/>
    <mergeCell ref="B24:G25"/>
    <mergeCell ref="H24:I24"/>
    <mergeCell ref="C28:G28"/>
    <mergeCell ref="H28:I28"/>
    <mergeCell ref="H29:I29"/>
    <mergeCell ref="H48:I48"/>
    <mergeCell ref="H46:I46"/>
    <mergeCell ref="B48:G48"/>
    <mergeCell ref="A53:K53"/>
    <mergeCell ref="B36:C36"/>
    <mergeCell ref="H31:I31"/>
    <mergeCell ref="C41:F41"/>
    <mergeCell ref="C46:G46"/>
    <mergeCell ref="M1:M3"/>
    <mergeCell ref="B19:C19"/>
    <mergeCell ref="E19:F19"/>
    <mergeCell ref="H19:I19"/>
    <mergeCell ref="H10:J10"/>
    <mergeCell ref="H11:J11"/>
    <mergeCell ref="A4:D4"/>
    <mergeCell ref="A6:D6"/>
    <mergeCell ref="A2:K2"/>
    <mergeCell ref="A15:K15"/>
    <mergeCell ref="H8:K8"/>
    <mergeCell ref="H9:J9"/>
    <mergeCell ref="B37:C37"/>
    <mergeCell ref="G41:I41"/>
    <mergeCell ref="B42:F42"/>
    <mergeCell ref="E36:E37"/>
    <mergeCell ref="F36:F37"/>
    <mergeCell ref="G36:H37"/>
    <mergeCell ref="I36:I37"/>
    <mergeCell ref="B30:G31"/>
  </mergeCells>
  <printOptions horizontalCentered="1" verticalCentered="1"/>
  <pageMargins left="0.3937007874015748" right="0.2755905511811024" top="0.31496062992125984" bottom="0.31496062992125984" header="0.1968503937007874" footer="0.1968503937007874"/>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M51"/>
  <sheetViews>
    <sheetView zoomScaleSheetLayoutView="93" zoomScalePageLayoutView="0" workbookViewId="0" topLeftCell="A1">
      <selection activeCell="D3" sqref="D3"/>
    </sheetView>
  </sheetViews>
  <sheetFormatPr defaultColWidth="9.00390625" defaultRowHeight="13.5"/>
  <cols>
    <col min="8" max="8" width="11.75390625" style="0" customWidth="1"/>
    <col min="9" max="9" width="9.125" style="0" customWidth="1"/>
    <col min="10" max="10" width="8.50390625" style="0" customWidth="1"/>
    <col min="11" max="11" width="3.75390625" style="0" customWidth="1"/>
    <col min="12" max="12" width="1.625" style="0" customWidth="1"/>
    <col min="13" max="13" width="10.125" style="0" customWidth="1"/>
  </cols>
  <sheetData>
    <row r="1" spans="11:13" ht="24" customHeight="1">
      <c r="K1" s="5" t="s">
        <v>39</v>
      </c>
      <c r="M1" s="310">
        <v>1</v>
      </c>
    </row>
    <row r="2" spans="2:13" ht="30" customHeight="1" thickBot="1">
      <c r="B2" s="126" t="s">
        <v>165</v>
      </c>
      <c r="C2" s="129"/>
      <c r="D2" s="369" t="s">
        <v>166</v>
      </c>
      <c r="E2" s="369"/>
      <c r="F2" s="369"/>
      <c r="G2" s="369"/>
      <c r="H2" s="369"/>
      <c r="I2" s="369"/>
      <c r="J2" s="369"/>
      <c r="M2" s="312"/>
    </row>
    <row r="4" spans="1:5" ht="14.25" thickBot="1">
      <c r="A4" s="3"/>
      <c r="B4" s="3"/>
      <c r="C4" s="3"/>
      <c r="D4" s="3"/>
      <c r="E4" s="3"/>
    </row>
    <row r="5" spans="1:5" ht="30" customHeight="1" thickBot="1">
      <c r="A5" s="317" t="s">
        <v>1200</v>
      </c>
      <c r="B5" s="318"/>
      <c r="C5" s="318"/>
      <c r="D5" s="318"/>
      <c r="E5" s="153" t="s">
        <v>147</v>
      </c>
    </row>
    <row r="6" spans="1:5" ht="7.5" customHeight="1" thickBot="1">
      <c r="A6" s="28"/>
      <c r="B6" s="28"/>
      <c r="C6" s="28"/>
      <c r="D6" s="28"/>
      <c r="E6" s="28"/>
    </row>
    <row r="7" spans="1:5" ht="30" customHeight="1" thickBot="1">
      <c r="A7" s="313">
        <f>IF(VLOOKUP($M$1,'入力画面'!$A$3:$AT$201,2,0)="","",(VLOOKUP($M$1,'入力画面'!$A$3:$AT$201,2,0)))</f>
      </c>
      <c r="B7" s="314"/>
      <c r="C7" s="314"/>
      <c r="D7" s="314"/>
      <c r="E7" s="153" t="s">
        <v>147</v>
      </c>
    </row>
    <row r="8" spans="1:5" ht="7.5" customHeight="1">
      <c r="A8" s="3"/>
      <c r="B8" s="3"/>
      <c r="C8" s="3"/>
      <c r="D8" s="3"/>
      <c r="E8" s="3"/>
    </row>
    <row r="9" spans="7:11" ht="15" thickBot="1">
      <c r="G9" s="125" t="s">
        <v>167</v>
      </c>
      <c r="H9" s="284">
        <f>IF(VLOOKUP($M$1,'入力画面'!$A$3:$AT$201,4,0)="","",(VLOOKUP($M$1,'入力画面'!$A$3:$AT$201,4,0)))</f>
      </c>
      <c r="I9" s="284"/>
      <c r="J9" s="284"/>
      <c r="K9" s="284"/>
    </row>
    <row r="10" spans="7:11" ht="18.75" customHeight="1" thickBot="1">
      <c r="G10" s="111" t="s">
        <v>143</v>
      </c>
      <c r="H10" s="346">
        <f>IF(VLOOKUP($M$1,'入力画面'!$A$3:$AT$201,6,0)="","",(VLOOKUP($M$1,'入力画面'!$A$3:$AT$201,6,0)))</f>
      </c>
      <c r="I10" s="285"/>
      <c r="J10" s="285"/>
      <c r="K10" s="29"/>
    </row>
    <row r="11" spans="7:11" ht="37.5" customHeight="1" thickTop="1">
      <c r="G11" s="86" t="s">
        <v>16</v>
      </c>
      <c r="H11" s="343">
        <f>IF(VLOOKUP($M$1,'入力画面'!$A$3:$AT$201,5,0)="","",(VLOOKUP($M$1,'入力画面'!$A$3:$AT$201,5,0)))</f>
      </c>
      <c r="I11" s="344"/>
      <c r="J11" s="344"/>
      <c r="K11" s="87" t="s">
        <v>17</v>
      </c>
    </row>
    <row r="12" spans="7:11" ht="18.75" customHeight="1">
      <c r="G12" s="105" t="s">
        <v>141</v>
      </c>
      <c r="H12" s="345">
        <f>IF(VLOOKUP($M$1,'入力画面'!$A$3:$AT$201,7,0)="","",(VLOOKUP($M$1,'入力画面'!$A$3:$AT$201,7,0)))</f>
      </c>
      <c r="I12" s="316"/>
      <c r="J12" s="316"/>
      <c r="K12" s="107"/>
    </row>
    <row r="13" spans="7:11" ht="18.75" customHeight="1" thickBot="1">
      <c r="G13" s="106" t="s">
        <v>142</v>
      </c>
      <c r="H13" s="108">
        <f>VLOOKUP($M$1,'入力画面'!$A$3:$AT$201,11,0)</f>
        <v>0</v>
      </c>
      <c r="I13" s="109">
        <f>VLOOKUP($M$1,'入力画面'!$A$3:$AT$201,12,0)</f>
        <v>0</v>
      </c>
      <c r="J13" s="110">
        <f>VLOOKUP($M$1,'入力画面'!$A$3:$AT$201,13,0)</f>
        <v>0</v>
      </c>
      <c r="K13" s="104"/>
    </row>
    <row r="14" spans="7:10" ht="19.5" customHeight="1">
      <c r="G14" s="22"/>
      <c r="H14" s="112" t="s">
        <v>61</v>
      </c>
      <c r="I14" s="22"/>
      <c r="J14" s="22"/>
    </row>
    <row r="15" spans="1:10" ht="16.5" customHeight="1">
      <c r="A15" s="320" t="s">
        <v>168</v>
      </c>
      <c r="B15" s="320"/>
      <c r="C15" s="320"/>
      <c r="D15" s="320"/>
      <c r="E15" s="320"/>
      <c r="F15" s="320"/>
      <c r="G15" s="320"/>
      <c r="H15" s="320"/>
      <c r="I15" s="320"/>
      <c r="J15" s="320"/>
    </row>
    <row r="16" spans="1:10" ht="16.5" customHeight="1">
      <c r="A16" s="320" t="s">
        <v>60</v>
      </c>
      <c r="B16" s="320"/>
      <c r="C16" s="320"/>
      <c r="D16" s="320"/>
      <c r="E16" s="320"/>
      <c r="F16" s="320"/>
      <c r="G16" s="320"/>
      <c r="H16" s="320"/>
      <c r="I16" s="320"/>
      <c r="J16" s="320"/>
    </row>
    <row r="17" ht="18.75" customHeight="1"/>
    <row r="18" ht="14.25" thickBot="1">
      <c r="A18" t="s">
        <v>1</v>
      </c>
    </row>
    <row r="19" spans="2:11" ht="37.5" customHeight="1" thickBot="1">
      <c r="B19" s="313">
        <f>IF(VLOOKUP($M$1,'入力画面'!$A$3:$AT$201,8,0)="","",(VLOOKUP($M$1,'入力画面'!$A$3:$AT$201,8,0)))</f>
      </c>
      <c r="C19" s="314"/>
      <c r="D19" s="114" t="s">
        <v>2</v>
      </c>
      <c r="E19" s="313">
        <f>IF(VLOOKUP($M$1,'入力画面'!$A$3:$AT$201,9,0)="","",(VLOOKUP($M$1,'入力画面'!$A$3:$AT$201,9,0)))</f>
      </c>
      <c r="F19" s="314"/>
      <c r="G19" s="113" t="s">
        <v>3</v>
      </c>
      <c r="H19" s="313">
        <f>IF(VLOOKUP($M$1,'入力画面'!$A$3:$AT$201,10,0)="","",(VLOOKUP($M$1,'入力画面'!$A$3:$AT$201,10,0)))</f>
      </c>
      <c r="I19" s="314"/>
      <c r="J19" s="356" t="s">
        <v>4</v>
      </c>
      <c r="K19" s="357"/>
    </row>
    <row r="20" ht="7.5" customHeight="1"/>
    <row r="21" ht="13.5">
      <c r="A21" t="s">
        <v>42</v>
      </c>
    </row>
    <row r="22" ht="7.5" customHeight="1" thickBot="1"/>
    <row r="23" spans="2:10" s="55" customFormat="1" ht="15" customHeight="1">
      <c r="B23" s="361" t="s">
        <v>20</v>
      </c>
      <c r="C23" s="362"/>
      <c r="D23" s="362"/>
      <c r="E23" s="349" t="s">
        <v>1197</v>
      </c>
      <c r="F23" s="350"/>
      <c r="G23" s="350"/>
      <c r="H23" s="350"/>
      <c r="I23" s="350"/>
      <c r="J23" s="351"/>
    </row>
    <row r="24" spans="2:10" ht="22.5" customHeight="1">
      <c r="B24" s="116" t="s">
        <v>90</v>
      </c>
      <c r="C24" s="121">
        <f>IF(VLOOKUP($M$1,'入力画面'!$A$3:$AT$201,30,0)=0,"",(VLOOKUP($M$1,'入力画面'!$A$3:$AT$201,30,0)))</f>
      </c>
      <c r="D24" s="117" t="s">
        <v>89</v>
      </c>
      <c r="E24" s="363" t="s">
        <v>81</v>
      </c>
      <c r="F24" s="348" t="s">
        <v>22</v>
      </c>
      <c r="G24" s="364"/>
      <c r="H24" s="365"/>
      <c r="I24" s="352" t="s">
        <v>23</v>
      </c>
      <c r="J24" s="353"/>
    </row>
    <row r="25" spans="2:10" ht="22.5" customHeight="1" thickBot="1">
      <c r="B25" s="118" t="s">
        <v>91</v>
      </c>
      <c r="C25" s="128">
        <f>IF(VLOOKUP($M$1,'入力画面'!$A$3:$AT$201,31,0)="","",(VLOOKUP($M$1,'入力画面'!$A$3:$AT$201,31,0)))</f>
      </c>
      <c r="D25" s="66" t="s">
        <v>89</v>
      </c>
      <c r="E25" s="295"/>
      <c r="F25" s="297"/>
      <c r="G25" s="300"/>
      <c r="H25" s="301"/>
      <c r="I25" s="354"/>
      <c r="J25" s="355"/>
    </row>
    <row r="26" spans="2:10" ht="13.5" customHeight="1">
      <c r="B26" s="347" t="s">
        <v>29</v>
      </c>
      <c r="C26" s="347"/>
      <c r="D26" s="347"/>
      <c r="E26" s="347"/>
      <c r="F26" s="347"/>
      <c r="G26" s="347"/>
      <c r="H26" s="347"/>
      <c r="I26" s="347"/>
      <c r="J26" s="27"/>
    </row>
    <row r="27" spans="2:9" ht="13.5" customHeight="1">
      <c r="B27" s="45" t="s">
        <v>88</v>
      </c>
      <c r="C27" s="45"/>
      <c r="D27" s="45"/>
      <c r="E27" s="45"/>
      <c r="F27" s="45"/>
      <c r="G27" s="45"/>
      <c r="H27" s="45"/>
      <c r="I27" s="45"/>
    </row>
    <row r="28" ht="15" customHeight="1"/>
    <row r="29" s="55" customFormat="1" ht="16.5" customHeight="1" thickBot="1">
      <c r="A29" s="55" t="s">
        <v>1204</v>
      </c>
    </row>
    <row r="30" spans="2:9" s="55" customFormat="1" ht="18.75" customHeight="1">
      <c r="B30" s="63" t="s">
        <v>18</v>
      </c>
      <c r="C30" s="366"/>
      <c r="D30" s="367"/>
      <c r="E30" s="367"/>
      <c r="F30" s="367"/>
      <c r="G30" s="368"/>
      <c r="H30" s="288" t="s">
        <v>6</v>
      </c>
      <c r="I30" s="290"/>
    </row>
    <row r="31" spans="2:9" s="55" customFormat="1" ht="18.75" customHeight="1">
      <c r="B31" s="119" t="s">
        <v>163</v>
      </c>
      <c r="C31" s="120">
        <f>IF(VLOOKUP($M$1,'入力画面'!$A$3:$AT$201,32,0)="","",(VLOOKUP($M$1,'入力画面'!$A$3:$AT$201,32,0)))</f>
      </c>
      <c r="D31" s="62"/>
      <c r="E31" s="62"/>
      <c r="F31" s="62"/>
      <c r="G31" s="62"/>
      <c r="H31" s="64"/>
      <c r="I31" s="65"/>
    </row>
    <row r="32" spans="2:9" s="55" customFormat="1" ht="18.75" customHeight="1">
      <c r="B32" s="334">
        <f>IF(VLOOKUP($M$1,'入力画面'!$A$3:$AT$201,33,0)="","",(VLOOKUP($M$1,'入力画面'!$A$3:$AT$201,33,0)))</f>
      </c>
      <c r="C32" s="335"/>
      <c r="D32" s="335"/>
      <c r="E32" s="335"/>
      <c r="F32" s="335"/>
      <c r="G32" s="336"/>
      <c r="H32" s="340">
        <f>IF(VLOOKUP($M$1,'入力画面'!$A$3:$AT$201,34,0)="","",(VLOOKUP($M$1,'入力画面'!$A$3:$AT$201,34,0)))</f>
      </c>
      <c r="I32" s="341"/>
    </row>
    <row r="33" spans="2:9" s="55" customFormat="1" ht="18.75" customHeight="1" thickBot="1">
      <c r="B33" s="337"/>
      <c r="C33" s="338"/>
      <c r="D33" s="338"/>
      <c r="E33" s="338"/>
      <c r="F33" s="338"/>
      <c r="G33" s="339"/>
      <c r="H33" s="67"/>
      <c r="I33" s="68"/>
    </row>
    <row r="34" s="55" customFormat="1" ht="7.5" customHeight="1"/>
    <row r="35" s="55" customFormat="1" ht="14.25" thickBot="1">
      <c r="A35" s="55" t="s">
        <v>1205</v>
      </c>
    </row>
    <row r="36" spans="2:9" s="55" customFormat="1" ht="18.75" customHeight="1">
      <c r="B36" s="63" t="s">
        <v>18</v>
      </c>
      <c r="C36" s="366"/>
      <c r="D36" s="367"/>
      <c r="E36" s="367"/>
      <c r="F36" s="367"/>
      <c r="G36" s="368"/>
      <c r="H36" s="288" t="s">
        <v>1203</v>
      </c>
      <c r="I36" s="290"/>
    </row>
    <row r="37" spans="2:9" s="55" customFormat="1" ht="18.75" customHeight="1" thickBot="1">
      <c r="B37" s="119" t="s">
        <v>163</v>
      </c>
      <c r="C37" s="127">
        <f>IF(VLOOKUP($M$1,'入力画面'!$A$3:$AT$201,36,0)="","",(VLOOKUP($M$1,'入力画面'!$A$3:$AT$201,36,0)))</f>
      </c>
      <c r="D37" s="127"/>
      <c r="E37" s="62"/>
      <c r="F37" s="62"/>
      <c r="G37" s="62"/>
      <c r="H37" s="330">
        <f>IF(VLOOKUP($M$1,'入力画面'!$A$3:$AT$201,38,0)="","",(VLOOKUP($M$1,'入力画面'!$A$3:$AT$201,38,0)))</f>
      </c>
      <c r="I37" s="331"/>
    </row>
    <row r="38" spans="2:9" s="55" customFormat="1" ht="18.75" customHeight="1">
      <c r="B38" s="342">
        <f>IF(VLOOKUP($M$1,'入力画面'!$A$3:$AT$201,37,0)="","",(VLOOKUP($M$1,'入力画面'!$A$3:$AT$201,37,0)))</f>
      </c>
      <c r="C38" s="305"/>
      <c r="D38" s="305"/>
      <c r="E38" s="305"/>
      <c r="F38" s="305"/>
      <c r="G38" s="306"/>
      <c r="H38" s="288" t="s">
        <v>164</v>
      </c>
      <c r="I38" s="290"/>
    </row>
    <row r="39" spans="2:9" s="55" customFormat="1" ht="18.75" customHeight="1" thickBot="1">
      <c r="B39" s="307"/>
      <c r="C39" s="308"/>
      <c r="D39" s="308"/>
      <c r="E39" s="308"/>
      <c r="F39" s="308"/>
      <c r="G39" s="309"/>
      <c r="H39" s="330">
        <f>IF(VLOOKUP($M$1,'入力画面'!$A$3:$AT$201,39,0)="","",(VLOOKUP($M$1,'入力画面'!$A$3:$AT$201,39,0)))</f>
      </c>
      <c r="I39" s="331"/>
    </row>
    <row r="40" s="55" customFormat="1" ht="24" customHeight="1"/>
    <row r="41" s="55" customFormat="1" ht="18.75" customHeight="1" thickBot="1">
      <c r="A41" s="55" t="s">
        <v>100</v>
      </c>
    </row>
    <row r="42" spans="2:9" ht="27" customHeight="1" thickBot="1">
      <c r="B42" s="358">
        <f>IF(VLOOKUP($M$1,'入力画面'!$A$3:$AT$201,41,0)="","",(VLOOKUP($M$1,'入力画面'!$A$3:$AT$201,41,0)))</f>
      </c>
      <c r="C42" s="359"/>
      <c r="D42" s="359"/>
      <c r="E42" s="359"/>
      <c r="F42" s="359"/>
      <c r="G42" s="359"/>
      <c r="H42" s="359"/>
      <c r="I42" s="360"/>
    </row>
    <row r="43" spans="1:11" ht="14.25" thickBot="1">
      <c r="A43" s="40"/>
      <c r="B43" s="40"/>
      <c r="C43" s="40"/>
      <c r="D43" s="40"/>
      <c r="E43" s="40"/>
      <c r="F43" s="40"/>
      <c r="G43" s="40"/>
      <c r="H43" s="40"/>
      <c r="I43" s="40"/>
      <c r="J43" s="40"/>
      <c r="K43" s="40"/>
    </row>
    <row r="45" ht="14.25">
      <c r="A45" s="12" t="s">
        <v>24</v>
      </c>
    </row>
    <row r="46" s="41" customFormat="1" ht="7.5" customHeight="1"/>
    <row r="47" spans="1:11" s="42" customFormat="1" ht="47.25" customHeight="1">
      <c r="A47" s="326" t="s">
        <v>115</v>
      </c>
      <c r="B47" s="327"/>
      <c r="C47" s="327"/>
      <c r="D47" s="327"/>
      <c r="E47" s="327"/>
      <c r="F47" s="327"/>
      <c r="G47" s="327"/>
      <c r="H47" s="327"/>
      <c r="I47" s="327"/>
      <c r="J47" s="327"/>
      <c r="K47" s="327"/>
    </row>
    <row r="48" s="42" customFormat="1" ht="21" customHeight="1">
      <c r="A48" s="43" t="s">
        <v>25</v>
      </c>
    </row>
    <row r="49" s="42" customFormat="1" ht="21" customHeight="1">
      <c r="A49" s="43" t="s">
        <v>26</v>
      </c>
    </row>
    <row r="50" s="42" customFormat="1" ht="21" customHeight="1">
      <c r="A50" s="43" t="s">
        <v>27</v>
      </c>
    </row>
    <row r="51" s="42" customFormat="1" ht="21" customHeight="1">
      <c r="A51" s="43" t="s">
        <v>59</v>
      </c>
    </row>
    <row r="52" s="41" customFormat="1" ht="13.5"/>
    <row r="53" s="41" customFormat="1" ht="13.5"/>
    <row r="54" s="41" customFormat="1" ht="13.5"/>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sheetData>
  <sheetProtection/>
  <mergeCells count="33">
    <mergeCell ref="A7:D7"/>
    <mergeCell ref="D2:J2"/>
    <mergeCell ref="H19:I19"/>
    <mergeCell ref="A47:K47"/>
    <mergeCell ref="J19:K19"/>
    <mergeCell ref="H32:I32"/>
    <mergeCell ref="H36:I36"/>
    <mergeCell ref="H38:I38"/>
    <mergeCell ref="B42:I42"/>
    <mergeCell ref="B23:D23"/>
    <mergeCell ref="E24:E25"/>
    <mergeCell ref="G24:H25"/>
    <mergeCell ref="C30:G30"/>
    <mergeCell ref="M1:M2"/>
    <mergeCell ref="H11:J11"/>
    <mergeCell ref="H12:J12"/>
    <mergeCell ref="H10:J10"/>
    <mergeCell ref="B26:I26"/>
    <mergeCell ref="F24:F25"/>
    <mergeCell ref="A15:J15"/>
    <mergeCell ref="E23:J23"/>
    <mergeCell ref="I24:J25"/>
    <mergeCell ref="A5:D5"/>
    <mergeCell ref="H37:I37"/>
    <mergeCell ref="H39:I39"/>
    <mergeCell ref="B38:G39"/>
    <mergeCell ref="H9:K9"/>
    <mergeCell ref="B32:G33"/>
    <mergeCell ref="H30:I30"/>
    <mergeCell ref="A16:J16"/>
    <mergeCell ref="C36:G36"/>
    <mergeCell ref="B19:C19"/>
    <mergeCell ref="E19:F19"/>
  </mergeCells>
  <printOptions horizontalCentered="1" verticalCentered="1"/>
  <pageMargins left="0.1968503937007874" right="0.1968503937007874" top="0.31496062992125984" bottom="0.2362204724409449" header="0.2362204724409449" footer="0.1968503937007874"/>
  <pageSetup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R35"/>
  <sheetViews>
    <sheetView zoomScale="86" zoomScaleNormal="86" zoomScaleSheetLayoutView="75" zoomScalePageLayoutView="0" workbookViewId="0" topLeftCell="A1">
      <selection activeCell="A2" sqref="A2"/>
    </sheetView>
  </sheetViews>
  <sheetFormatPr defaultColWidth="9.00390625" defaultRowHeight="13.5"/>
  <cols>
    <col min="1" max="1" width="6.125" style="0" customWidth="1"/>
    <col min="16" max="16" width="7.625" style="0" customWidth="1"/>
    <col min="17" max="17" width="12.75390625" style="0" customWidth="1"/>
    <col min="18" max="18" width="10.875" style="0" customWidth="1"/>
  </cols>
  <sheetData>
    <row r="1" spans="16:18" ht="13.5">
      <c r="P1" s="389" t="s">
        <v>65</v>
      </c>
      <c r="Q1" s="389"/>
      <c r="R1" s="389"/>
    </row>
    <row r="2" ht="13.5">
      <c r="A2" t="s">
        <v>1230</v>
      </c>
    </row>
    <row r="3" spans="14:17" ht="13.5">
      <c r="N3" s="5" t="s">
        <v>1224</v>
      </c>
      <c r="O3" s="255" t="s">
        <v>1225</v>
      </c>
      <c r="P3" s="256" t="s">
        <v>1226</v>
      </c>
      <c r="Q3" s="257" t="s">
        <v>1227</v>
      </c>
    </row>
    <row r="4" spans="14:17" s="55" customFormat="1" ht="20.25" customHeight="1">
      <c r="N4" s="55" t="s">
        <v>66</v>
      </c>
      <c r="O4" s="390"/>
      <c r="P4" s="390"/>
      <c r="Q4" s="390"/>
    </row>
    <row r="5" spans="14:18" s="55" customFormat="1" ht="20.25" customHeight="1">
      <c r="N5" s="55" t="s">
        <v>67</v>
      </c>
      <c r="O5" s="390"/>
      <c r="P5" s="390"/>
      <c r="Q5" s="390"/>
      <c r="R5" s="56" t="s">
        <v>17</v>
      </c>
    </row>
    <row r="6" spans="2:17" ht="23.25" customHeight="1">
      <c r="B6" s="447" t="s">
        <v>105</v>
      </c>
      <c r="C6" s="447"/>
      <c r="D6" s="447"/>
      <c r="E6" s="447"/>
      <c r="F6" s="447"/>
      <c r="G6" s="447"/>
      <c r="H6" s="447"/>
      <c r="I6" s="447"/>
      <c r="J6" s="447"/>
      <c r="K6" s="447"/>
      <c r="L6" s="447"/>
      <c r="M6" s="51"/>
      <c r="N6" s="51"/>
      <c r="O6" s="51"/>
      <c r="P6" s="51"/>
      <c r="Q6" s="6"/>
    </row>
    <row r="7" spans="3:17" ht="9" customHeight="1">
      <c r="C7" s="50"/>
      <c r="D7" s="50"/>
      <c r="E7" s="50"/>
      <c r="F7" s="50"/>
      <c r="G7" s="50"/>
      <c r="H7" s="50"/>
      <c r="I7" s="50"/>
      <c r="J7" s="51"/>
      <c r="K7" s="51"/>
      <c r="L7" s="51"/>
      <c r="M7" s="51"/>
      <c r="N7" s="51"/>
      <c r="O7" s="51"/>
      <c r="P7" s="51"/>
      <c r="Q7" s="51"/>
    </row>
    <row r="8" spans="1:18" s="52" customFormat="1" ht="40.5" customHeight="1">
      <c r="A8" s="449" t="s">
        <v>99</v>
      </c>
      <c r="B8" s="450"/>
      <c r="C8" s="450"/>
      <c r="D8" s="451"/>
      <c r="E8" s="457" t="s">
        <v>82</v>
      </c>
      <c r="F8" s="458"/>
      <c r="G8" s="458"/>
      <c r="H8" s="458"/>
      <c r="I8" s="458"/>
      <c r="J8" s="458"/>
      <c r="K8" s="459"/>
      <c r="L8" s="452" t="s">
        <v>84</v>
      </c>
      <c r="M8" s="405"/>
      <c r="N8" s="406"/>
      <c r="O8" s="406"/>
      <c r="P8" s="406"/>
      <c r="Q8" s="406"/>
      <c r="R8" s="407"/>
    </row>
    <row r="9" spans="1:18" s="52" customFormat="1" ht="35.25" customHeight="1">
      <c r="A9" s="448" t="s">
        <v>94</v>
      </c>
      <c r="B9" s="448"/>
      <c r="C9" s="448"/>
      <c r="D9" s="448"/>
      <c r="E9" s="460"/>
      <c r="F9" s="461"/>
      <c r="G9" s="461"/>
      <c r="H9" s="461"/>
      <c r="I9" s="461"/>
      <c r="J9" s="461"/>
      <c r="K9" s="462"/>
      <c r="L9" s="453"/>
      <c r="M9" s="408"/>
      <c r="N9" s="409"/>
      <c r="O9" s="409"/>
      <c r="P9" s="409"/>
      <c r="Q9" s="409"/>
      <c r="R9" s="410"/>
    </row>
    <row r="10" spans="1:17" ht="36" customHeight="1">
      <c r="A10" s="454" t="s">
        <v>87</v>
      </c>
      <c r="B10" s="454"/>
      <c r="C10" s="454"/>
      <c r="D10" s="454"/>
      <c r="E10" s="454"/>
      <c r="F10" s="454"/>
      <c r="G10" s="454"/>
      <c r="H10" s="454"/>
      <c r="I10" s="454"/>
      <c r="J10" s="454"/>
      <c r="K10" s="454"/>
      <c r="L10" s="454"/>
      <c r="M10" s="455"/>
      <c r="N10" s="455"/>
      <c r="O10" s="455"/>
      <c r="P10" s="455"/>
      <c r="Q10" s="455"/>
    </row>
    <row r="11" spans="1:18" s="58" customFormat="1" ht="17.25" customHeight="1">
      <c r="A11" s="404" t="s">
        <v>83</v>
      </c>
      <c r="B11" s="435" t="s">
        <v>71</v>
      </c>
      <c r="C11" s="436"/>
      <c r="D11" s="436"/>
      <c r="E11" s="436"/>
      <c r="F11" s="436"/>
      <c r="G11" s="437"/>
      <c r="H11" s="441" t="s">
        <v>68</v>
      </c>
      <c r="I11" s="442"/>
      <c r="J11" s="443"/>
      <c r="K11" s="57" t="s">
        <v>70</v>
      </c>
      <c r="L11" s="444" t="s">
        <v>69</v>
      </c>
      <c r="M11" s="443"/>
      <c r="N11" s="442" t="s">
        <v>72</v>
      </c>
      <c r="O11" s="442"/>
      <c r="P11" s="391" t="s">
        <v>73</v>
      </c>
      <c r="Q11" s="392"/>
      <c r="R11" s="411" t="s">
        <v>97</v>
      </c>
    </row>
    <row r="12" spans="1:18" s="58" customFormat="1" ht="17.25" customHeight="1" thickBot="1">
      <c r="A12" s="445"/>
      <c r="B12" s="438" t="s">
        <v>76</v>
      </c>
      <c r="C12" s="433"/>
      <c r="D12" s="439" t="s">
        <v>77</v>
      </c>
      <c r="E12" s="440"/>
      <c r="F12" s="433" t="s">
        <v>78</v>
      </c>
      <c r="G12" s="434"/>
      <c r="H12" s="430" t="s">
        <v>74</v>
      </c>
      <c r="I12" s="431"/>
      <c r="J12" s="432"/>
      <c r="K12" s="59"/>
      <c r="L12" s="456" t="s">
        <v>75</v>
      </c>
      <c r="M12" s="432"/>
      <c r="N12" s="431" t="s">
        <v>79</v>
      </c>
      <c r="O12" s="431"/>
      <c r="P12" s="60" t="s">
        <v>22</v>
      </c>
      <c r="Q12" s="61" t="s">
        <v>80</v>
      </c>
      <c r="R12" s="412"/>
    </row>
    <row r="13" spans="1:18" ht="19.5" customHeight="1" thickTop="1">
      <c r="A13" s="416">
        <v>1</v>
      </c>
      <c r="B13" s="393"/>
      <c r="C13" s="424"/>
      <c r="D13" s="426"/>
      <c r="E13" s="424"/>
      <c r="F13" s="426"/>
      <c r="G13" s="394"/>
      <c r="H13" s="426"/>
      <c r="I13" s="446"/>
      <c r="J13" s="394"/>
      <c r="K13" s="422"/>
      <c r="L13" s="393"/>
      <c r="M13" s="394"/>
      <c r="N13" s="393"/>
      <c r="O13" s="394"/>
      <c r="P13" s="413"/>
      <c r="Q13" s="398"/>
      <c r="R13" s="386" t="s">
        <v>98</v>
      </c>
    </row>
    <row r="14" spans="1:18" ht="19.5" customHeight="1">
      <c r="A14" s="417"/>
      <c r="B14" s="395"/>
      <c r="C14" s="425"/>
      <c r="D14" s="427"/>
      <c r="E14" s="425"/>
      <c r="F14" s="427"/>
      <c r="G14" s="396"/>
      <c r="H14" s="427"/>
      <c r="I14" s="279"/>
      <c r="J14" s="396"/>
      <c r="K14" s="423"/>
      <c r="L14" s="395"/>
      <c r="M14" s="396"/>
      <c r="N14" s="395"/>
      <c r="O14" s="396"/>
      <c r="P14" s="414"/>
      <c r="Q14" s="399"/>
      <c r="R14" s="387"/>
    </row>
    <row r="15" spans="1:18" ht="19.5" customHeight="1">
      <c r="A15" s="404">
        <v>2</v>
      </c>
      <c r="B15" s="372"/>
      <c r="C15" s="415"/>
      <c r="D15" s="397"/>
      <c r="E15" s="415"/>
      <c r="F15" s="397"/>
      <c r="G15" s="373"/>
      <c r="H15" s="402"/>
      <c r="I15" s="403"/>
      <c r="J15" s="375"/>
      <c r="K15" s="388"/>
      <c r="L15" s="372"/>
      <c r="M15" s="373"/>
      <c r="N15" s="372"/>
      <c r="O15" s="373"/>
      <c r="P15" s="371"/>
      <c r="Q15" s="370"/>
      <c r="R15" s="380" t="s">
        <v>98</v>
      </c>
    </row>
    <row r="16" spans="1:18" ht="19.5" customHeight="1">
      <c r="A16" s="404"/>
      <c r="B16" s="372"/>
      <c r="C16" s="415"/>
      <c r="D16" s="397"/>
      <c r="E16" s="415"/>
      <c r="F16" s="397"/>
      <c r="G16" s="373"/>
      <c r="H16" s="400"/>
      <c r="I16" s="401"/>
      <c r="J16" s="377"/>
      <c r="K16" s="388"/>
      <c r="L16" s="372"/>
      <c r="M16" s="373"/>
      <c r="N16" s="372"/>
      <c r="O16" s="373"/>
      <c r="P16" s="371"/>
      <c r="Q16" s="370"/>
      <c r="R16" s="381"/>
    </row>
    <row r="17" spans="1:18" ht="19.5" customHeight="1">
      <c r="A17" s="404">
        <v>3</v>
      </c>
      <c r="B17" s="372"/>
      <c r="C17" s="415"/>
      <c r="D17" s="397"/>
      <c r="E17" s="415"/>
      <c r="F17" s="397"/>
      <c r="G17" s="373"/>
      <c r="H17" s="402"/>
      <c r="I17" s="403"/>
      <c r="J17" s="375"/>
      <c r="K17" s="388"/>
      <c r="L17" s="372"/>
      <c r="M17" s="373"/>
      <c r="N17" s="372"/>
      <c r="O17" s="373"/>
      <c r="P17" s="371"/>
      <c r="Q17" s="370"/>
      <c r="R17" s="380" t="s">
        <v>98</v>
      </c>
    </row>
    <row r="18" spans="1:18" ht="19.5" customHeight="1">
      <c r="A18" s="404"/>
      <c r="B18" s="372"/>
      <c r="C18" s="415"/>
      <c r="D18" s="397"/>
      <c r="E18" s="415"/>
      <c r="F18" s="397"/>
      <c r="G18" s="373"/>
      <c r="H18" s="400"/>
      <c r="I18" s="401"/>
      <c r="J18" s="377"/>
      <c r="K18" s="388"/>
      <c r="L18" s="372"/>
      <c r="M18" s="373"/>
      <c r="N18" s="372"/>
      <c r="O18" s="373"/>
      <c r="P18" s="371"/>
      <c r="Q18" s="370"/>
      <c r="R18" s="381"/>
    </row>
    <row r="19" spans="1:18" ht="19.5" customHeight="1">
      <c r="A19" s="404">
        <v>4</v>
      </c>
      <c r="B19" s="372"/>
      <c r="C19" s="415"/>
      <c r="D19" s="397"/>
      <c r="E19" s="415"/>
      <c r="F19" s="397"/>
      <c r="G19" s="373"/>
      <c r="H19" s="402"/>
      <c r="I19" s="403"/>
      <c r="J19" s="375"/>
      <c r="K19" s="388"/>
      <c r="L19" s="372"/>
      <c r="M19" s="373"/>
      <c r="N19" s="372"/>
      <c r="O19" s="373"/>
      <c r="P19" s="371"/>
      <c r="Q19" s="370"/>
      <c r="R19" s="380" t="s">
        <v>98</v>
      </c>
    </row>
    <row r="20" spans="1:18" ht="19.5" customHeight="1">
      <c r="A20" s="404"/>
      <c r="B20" s="372"/>
      <c r="C20" s="415"/>
      <c r="D20" s="397"/>
      <c r="E20" s="415"/>
      <c r="F20" s="397"/>
      <c r="G20" s="373"/>
      <c r="H20" s="400"/>
      <c r="I20" s="401"/>
      <c r="J20" s="377"/>
      <c r="K20" s="388"/>
      <c r="L20" s="372"/>
      <c r="M20" s="373"/>
      <c r="N20" s="372"/>
      <c r="O20" s="373"/>
      <c r="P20" s="371"/>
      <c r="Q20" s="370"/>
      <c r="R20" s="381"/>
    </row>
    <row r="21" spans="1:18" ht="19.5" customHeight="1">
      <c r="A21" s="404">
        <v>5</v>
      </c>
      <c r="B21" s="372"/>
      <c r="C21" s="415"/>
      <c r="D21" s="397"/>
      <c r="E21" s="415"/>
      <c r="F21" s="397"/>
      <c r="G21" s="373"/>
      <c r="H21" s="402"/>
      <c r="I21" s="403"/>
      <c r="J21" s="375"/>
      <c r="K21" s="388"/>
      <c r="L21" s="372"/>
      <c r="M21" s="373"/>
      <c r="N21" s="372"/>
      <c r="O21" s="373"/>
      <c r="P21" s="371"/>
      <c r="Q21" s="370"/>
      <c r="R21" s="380" t="s">
        <v>98</v>
      </c>
    </row>
    <row r="22" spans="1:18" ht="19.5" customHeight="1">
      <c r="A22" s="404"/>
      <c r="B22" s="372"/>
      <c r="C22" s="415"/>
      <c r="D22" s="397"/>
      <c r="E22" s="415"/>
      <c r="F22" s="397"/>
      <c r="G22" s="373"/>
      <c r="H22" s="400"/>
      <c r="I22" s="401"/>
      <c r="J22" s="377"/>
      <c r="K22" s="388"/>
      <c r="L22" s="372"/>
      <c r="M22" s="373"/>
      <c r="N22" s="372"/>
      <c r="O22" s="373"/>
      <c r="P22" s="371"/>
      <c r="Q22" s="370"/>
      <c r="R22" s="381"/>
    </row>
    <row r="23" spans="1:18" ht="19.5" customHeight="1">
      <c r="A23" s="404">
        <v>6</v>
      </c>
      <c r="B23" s="372"/>
      <c r="C23" s="415"/>
      <c r="D23" s="397"/>
      <c r="E23" s="415"/>
      <c r="F23" s="397"/>
      <c r="G23" s="373"/>
      <c r="H23" s="402"/>
      <c r="I23" s="403"/>
      <c r="J23" s="375"/>
      <c r="K23" s="388"/>
      <c r="L23" s="372"/>
      <c r="M23" s="373"/>
      <c r="N23" s="372"/>
      <c r="O23" s="373"/>
      <c r="P23" s="371"/>
      <c r="Q23" s="370"/>
      <c r="R23" s="380" t="s">
        <v>98</v>
      </c>
    </row>
    <row r="24" spans="1:18" ht="19.5" customHeight="1">
      <c r="A24" s="404"/>
      <c r="B24" s="372"/>
      <c r="C24" s="415"/>
      <c r="D24" s="397"/>
      <c r="E24" s="415"/>
      <c r="F24" s="397"/>
      <c r="G24" s="373"/>
      <c r="H24" s="400"/>
      <c r="I24" s="401"/>
      <c r="J24" s="377"/>
      <c r="K24" s="388"/>
      <c r="L24" s="372"/>
      <c r="M24" s="373"/>
      <c r="N24" s="372"/>
      <c r="O24" s="373"/>
      <c r="P24" s="371"/>
      <c r="Q24" s="370"/>
      <c r="R24" s="381"/>
    </row>
    <row r="25" spans="1:18" ht="19.5" customHeight="1">
      <c r="A25" s="404">
        <v>7</v>
      </c>
      <c r="B25" s="372"/>
      <c r="C25" s="415"/>
      <c r="D25" s="397"/>
      <c r="E25" s="415"/>
      <c r="F25" s="397"/>
      <c r="G25" s="373"/>
      <c r="H25" s="402"/>
      <c r="I25" s="403"/>
      <c r="J25" s="375"/>
      <c r="K25" s="388"/>
      <c r="L25" s="372"/>
      <c r="M25" s="373"/>
      <c r="N25" s="372"/>
      <c r="O25" s="373"/>
      <c r="P25" s="371"/>
      <c r="Q25" s="370"/>
      <c r="R25" s="380" t="s">
        <v>98</v>
      </c>
    </row>
    <row r="26" spans="1:18" ht="19.5" customHeight="1">
      <c r="A26" s="404"/>
      <c r="B26" s="372"/>
      <c r="C26" s="415"/>
      <c r="D26" s="397"/>
      <c r="E26" s="415"/>
      <c r="F26" s="397"/>
      <c r="G26" s="373"/>
      <c r="H26" s="400"/>
      <c r="I26" s="401"/>
      <c r="J26" s="377"/>
      <c r="K26" s="388"/>
      <c r="L26" s="372"/>
      <c r="M26" s="373"/>
      <c r="N26" s="372"/>
      <c r="O26" s="373"/>
      <c r="P26" s="371"/>
      <c r="Q26" s="370"/>
      <c r="R26" s="381"/>
    </row>
    <row r="27" spans="1:18" ht="19.5" customHeight="1">
      <c r="A27" s="404">
        <v>8</v>
      </c>
      <c r="B27" s="372"/>
      <c r="C27" s="415"/>
      <c r="D27" s="397"/>
      <c r="E27" s="415"/>
      <c r="F27" s="397"/>
      <c r="G27" s="373"/>
      <c r="H27" s="402"/>
      <c r="I27" s="403"/>
      <c r="J27" s="375"/>
      <c r="K27" s="388"/>
      <c r="L27" s="372"/>
      <c r="M27" s="373"/>
      <c r="N27" s="372"/>
      <c r="O27" s="373"/>
      <c r="P27" s="371"/>
      <c r="Q27" s="370"/>
      <c r="R27" s="380" t="s">
        <v>98</v>
      </c>
    </row>
    <row r="28" spans="1:18" ht="19.5" customHeight="1">
      <c r="A28" s="404"/>
      <c r="B28" s="372"/>
      <c r="C28" s="415"/>
      <c r="D28" s="397"/>
      <c r="E28" s="415"/>
      <c r="F28" s="397"/>
      <c r="G28" s="373"/>
      <c r="H28" s="400"/>
      <c r="I28" s="401"/>
      <c r="J28" s="377"/>
      <c r="K28" s="388"/>
      <c r="L28" s="372"/>
      <c r="M28" s="373"/>
      <c r="N28" s="372"/>
      <c r="O28" s="373"/>
      <c r="P28" s="371"/>
      <c r="Q28" s="370"/>
      <c r="R28" s="381"/>
    </row>
    <row r="29" spans="1:18" ht="19.5" customHeight="1">
      <c r="A29" s="404">
        <v>9</v>
      </c>
      <c r="B29" s="372"/>
      <c r="C29" s="415"/>
      <c r="D29" s="397"/>
      <c r="E29" s="415"/>
      <c r="F29" s="397"/>
      <c r="G29" s="373"/>
      <c r="H29" s="402"/>
      <c r="I29" s="403"/>
      <c r="J29" s="375"/>
      <c r="K29" s="388"/>
      <c r="L29" s="372"/>
      <c r="M29" s="373"/>
      <c r="N29" s="372"/>
      <c r="O29" s="373"/>
      <c r="P29" s="371"/>
      <c r="Q29" s="370"/>
      <c r="R29" s="380" t="s">
        <v>98</v>
      </c>
    </row>
    <row r="30" spans="1:18" ht="19.5" customHeight="1">
      <c r="A30" s="404"/>
      <c r="B30" s="372"/>
      <c r="C30" s="415"/>
      <c r="D30" s="397"/>
      <c r="E30" s="415"/>
      <c r="F30" s="397"/>
      <c r="G30" s="373"/>
      <c r="H30" s="400"/>
      <c r="I30" s="401"/>
      <c r="J30" s="377"/>
      <c r="K30" s="388"/>
      <c r="L30" s="372"/>
      <c r="M30" s="373"/>
      <c r="N30" s="372"/>
      <c r="O30" s="373"/>
      <c r="P30" s="371"/>
      <c r="Q30" s="370"/>
      <c r="R30" s="381"/>
    </row>
    <row r="31" spans="1:18" ht="19.5" customHeight="1">
      <c r="A31" s="404">
        <v>10</v>
      </c>
      <c r="B31" s="374"/>
      <c r="C31" s="418"/>
      <c r="D31" s="402"/>
      <c r="E31" s="418"/>
      <c r="F31" s="402"/>
      <c r="G31" s="375"/>
      <c r="H31" s="402"/>
      <c r="I31" s="403"/>
      <c r="J31" s="375"/>
      <c r="K31" s="420"/>
      <c r="L31" s="374"/>
      <c r="M31" s="375"/>
      <c r="N31" s="374"/>
      <c r="O31" s="375"/>
      <c r="P31" s="378"/>
      <c r="Q31" s="384"/>
      <c r="R31" s="382" t="s">
        <v>98</v>
      </c>
    </row>
    <row r="32" spans="1:18" ht="19.5" customHeight="1">
      <c r="A32" s="404"/>
      <c r="B32" s="376"/>
      <c r="C32" s="419"/>
      <c r="D32" s="400"/>
      <c r="E32" s="419"/>
      <c r="F32" s="400"/>
      <c r="G32" s="377"/>
      <c r="H32" s="400"/>
      <c r="I32" s="401"/>
      <c r="J32" s="377"/>
      <c r="K32" s="421"/>
      <c r="L32" s="376"/>
      <c r="M32" s="377"/>
      <c r="N32" s="376"/>
      <c r="O32" s="377"/>
      <c r="P32" s="379"/>
      <c r="Q32" s="385"/>
      <c r="R32" s="383"/>
    </row>
    <row r="33" ht="3" customHeight="1"/>
    <row r="34" spans="1:11" ht="18.75" customHeight="1">
      <c r="A34" s="428" t="s">
        <v>85</v>
      </c>
      <c r="B34" s="428"/>
      <c r="C34" s="429" t="s">
        <v>95</v>
      </c>
      <c r="D34" s="429"/>
      <c r="E34" s="429"/>
      <c r="F34" s="429"/>
      <c r="G34" s="429"/>
      <c r="H34" s="429"/>
      <c r="I34" s="429"/>
      <c r="J34" s="53"/>
      <c r="K34" s="53" t="s">
        <v>86</v>
      </c>
    </row>
    <row r="35" spans="1:11" ht="18.75" customHeight="1">
      <c r="A35" s="53"/>
      <c r="B35" s="53"/>
      <c r="C35" s="429" t="s">
        <v>96</v>
      </c>
      <c r="D35" s="429"/>
      <c r="E35" s="429"/>
      <c r="F35" s="429"/>
      <c r="G35" s="429"/>
      <c r="H35" s="429"/>
      <c r="I35" s="429"/>
      <c r="J35" s="54"/>
      <c r="K35" s="53" t="s">
        <v>86</v>
      </c>
    </row>
    <row r="36" ht="5.25" customHeight="1"/>
  </sheetData>
  <sheetProtection/>
  <mergeCells count="147">
    <mergeCell ref="N11:O11"/>
    <mergeCell ref="B6:L6"/>
    <mergeCell ref="A9:D9"/>
    <mergeCell ref="A8:D8"/>
    <mergeCell ref="N12:O12"/>
    <mergeCell ref="L8:L9"/>
    <mergeCell ref="A10:Q10"/>
    <mergeCell ref="L12:M12"/>
    <mergeCell ref="E8:K8"/>
    <mergeCell ref="E9:K9"/>
    <mergeCell ref="H11:J11"/>
    <mergeCell ref="L11:M11"/>
    <mergeCell ref="C35:I35"/>
    <mergeCell ref="A11:A12"/>
    <mergeCell ref="H13:J13"/>
    <mergeCell ref="H14:J14"/>
    <mergeCell ref="B17:C18"/>
    <mergeCell ref="D17:E18"/>
    <mergeCell ref="F17:G18"/>
    <mergeCell ref="H12:J12"/>
    <mergeCell ref="F12:G12"/>
    <mergeCell ref="B11:G11"/>
    <mergeCell ref="F19:G20"/>
    <mergeCell ref="B21:C22"/>
    <mergeCell ref="D21:E22"/>
    <mergeCell ref="F21:G22"/>
    <mergeCell ref="D19:E20"/>
    <mergeCell ref="B12:C12"/>
    <mergeCell ref="D12:E12"/>
    <mergeCell ref="A34:B34"/>
    <mergeCell ref="C34:I34"/>
    <mergeCell ref="A27:A28"/>
    <mergeCell ref="B23:C24"/>
    <mergeCell ref="D23:E24"/>
    <mergeCell ref="F23:G24"/>
    <mergeCell ref="A29:A30"/>
    <mergeCell ref="A23:A24"/>
    <mergeCell ref="H26:J26"/>
    <mergeCell ref="H25:J25"/>
    <mergeCell ref="K13:K14"/>
    <mergeCell ref="F15:G16"/>
    <mergeCell ref="B13:C14"/>
    <mergeCell ref="D13:E14"/>
    <mergeCell ref="F13:G14"/>
    <mergeCell ref="H15:J15"/>
    <mergeCell ref="K15:K16"/>
    <mergeCell ref="H16:J16"/>
    <mergeCell ref="K27:K28"/>
    <mergeCell ref="H17:J17"/>
    <mergeCell ref="L17:M18"/>
    <mergeCell ref="K17:K18"/>
    <mergeCell ref="H18:J18"/>
    <mergeCell ref="P21:P22"/>
    <mergeCell ref="H19:J19"/>
    <mergeCell ref="L19:M20"/>
    <mergeCell ref="K19:K20"/>
    <mergeCell ref="H20:J20"/>
    <mergeCell ref="L25:M26"/>
    <mergeCell ref="K25:K26"/>
    <mergeCell ref="N25:O26"/>
    <mergeCell ref="H21:J21"/>
    <mergeCell ref="H22:J22"/>
    <mergeCell ref="H29:J29"/>
    <mergeCell ref="L29:M30"/>
    <mergeCell ref="K29:K30"/>
    <mergeCell ref="N29:O30"/>
    <mergeCell ref="N23:O24"/>
    <mergeCell ref="L31:M32"/>
    <mergeCell ref="K31:K32"/>
    <mergeCell ref="H28:J28"/>
    <mergeCell ref="F29:G30"/>
    <mergeCell ref="H32:J32"/>
    <mergeCell ref="H30:J30"/>
    <mergeCell ref="H31:J31"/>
    <mergeCell ref="F27:G28"/>
    <mergeCell ref="H27:J27"/>
    <mergeCell ref="L27:M28"/>
    <mergeCell ref="A31:A32"/>
    <mergeCell ref="B29:C30"/>
    <mergeCell ref="D29:E30"/>
    <mergeCell ref="B27:C28"/>
    <mergeCell ref="D27:E28"/>
    <mergeCell ref="B31:C32"/>
    <mergeCell ref="D31:E32"/>
    <mergeCell ref="F31:G32"/>
    <mergeCell ref="B25:C26"/>
    <mergeCell ref="D25:E26"/>
    <mergeCell ref="A13:A14"/>
    <mergeCell ref="A15:A16"/>
    <mergeCell ref="B15:C16"/>
    <mergeCell ref="D15:E16"/>
    <mergeCell ref="A25:A26"/>
    <mergeCell ref="A17:A18"/>
    <mergeCell ref="B19:C20"/>
    <mergeCell ref="A19:A20"/>
    <mergeCell ref="A21:A22"/>
    <mergeCell ref="O5:Q5"/>
    <mergeCell ref="M8:R9"/>
    <mergeCell ref="R11:R12"/>
    <mergeCell ref="Q17:Q18"/>
    <mergeCell ref="N19:O20"/>
    <mergeCell ref="P19:P20"/>
    <mergeCell ref="Q19:Q20"/>
    <mergeCell ref="P13:P14"/>
    <mergeCell ref="F25:G26"/>
    <mergeCell ref="Q13:Q14"/>
    <mergeCell ref="N15:O16"/>
    <mergeCell ref="P15:P16"/>
    <mergeCell ref="N13:O14"/>
    <mergeCell ref="N17:O18"/>
    <mergeCell ref="L21:M22"/>
    <mergeCell ref="K21:K22"/>
    <mergeCell ref="H24:J24"/>
    <mergeCell ref="H23:J23"/>
    <mergeCell ref="L23:M24"/>
    <mergeCell ref="K23:K24"/>
    <mergeCell ref="P1:R1"/>
    <mergeCell ref="R21:R22"/>
    <mergeCell ref="R23:R24"/>
    <mergeCell ref="R25:R26"/>
    <mergeCell ref="O4:Q4"/>
    <mergeCell ref="P11:Q11"/>
    <mergeCell ref="L13:M14"/>
    <mergeCell ref="L15:M16"/>
    <mergeCell ref="R27:R28"/>
    <mergeCell ref="R13:R14"/>
    <mergeCell ref="R15:R16"/>
    <mergeCell ref="R17:R18"/>
    <mergeCell ref="P25:P26"/>
    <mergeCell ref="Q25:Q26"/>
    <mergeCell ref="N31:O32"/>
    <mergeCell ref="P31:P32"/>
    <mergeCell ref="P17:P18"/>
    <mergeCell ref="R29:R30"/>
    <mergeCell ref="R31:R32"/>
    <mergeCell ref="P23:P24"/>
    <mergeCell ref="Q23:Q24"/>
    <mergeCell ref="R19:R20"/>
    <mergeCell ref="N21:O22"/>
    <mergeCell ref="Q31:Q32"/>
    <mergeCell ref="Q29:Q30"/>
    <mergeCell ref="P27:P28"/>
    <mergeCell ref="Q27:Q28"/>
    <mergeCell ref="Q15:Q16"/>
    <mergeCell ref="P29:P30"/>
    <mergeCell ref="N27:O28"/>
    <mergeCell ref="Q21:Q22"/>
  </mergeCells>
  <printOptions horizontalCentered="1"/>
  <pageMargins left="0.35" right="0.38" top="0.5118110236220472" bottom="0.5118110236220472" header="0.5118110236220472" footer="0.5118110236220472"/>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view="pageBreakPreview" zoomScale="75" zoomScaleSheetLayoutView="75" zoomScalePageLayoutView="0" workbookViewId="0" topLeftCell="A1">
      <selection activeCell="M18" sqref="M18"/>
    </sheetView>
  </sheetViews>
  <sheetFormatPr defaultColWidth="9.00390625" defaultRowHeight="13.5"/>
  <cols>
    <col min="9" max="9" width="14.50390625" style="0" customWidth="1"/>
    <col min="10" max="10" width="11.25390625" style="0" customWidth="1"/>
    <col min="11" max="11" width="3.75390625" style="0" customWidth="1"/>
  </cols>
  <sheetData>
    <row r="1" ht="13.5">
      <c r="K1" s="5" t="s">
        <v>39</v>
      </c>
    </row>
    <row r="2" spans="2:10" ht="30" customHeight="1">
      <c r="B2" s="10"/>
      <c r="C2" s="500" t="s">
        <v>102</v>
      </c>
      <c r="D2" s="500"/>
      <c r="E2" s="500"/>
      <c r="F2" s="500"/>
      <c r="G2" s="500"/>
      <c r="H2" s="500"/>
      <c r="I2" s="500"/>
      <c r="J2" s="10"/>
    </row>
    <row r="4" spans="1:5" ht="14.25" thickBot="1">
      <c r="A4" s="3"/>
      <c r="B4" s="3"/>
      <c r="C4" s="3"/>
      <c r="D4" s="3"/>
      <c r="E4" s="3"/>
    </row>
    <row r="5" spans="1:6" ht="30" customHeight="1" thickBot="1">
      <c r="A5" s="508" t="s">
        <v>117</v>
      </c>
      <c r="B5" s="509"/>
      <c r="C5" s="509"/>
      <c r="D5" s="509"/>
      <c r="E5" s="509"/>
      <c r="F5" s="510"/>
    </row>
    <row r="6" spans="1:5" ht="7.5" customHeight="1" thickBot="1">
      <c r="A6" s="28"/>
      <c r="B6" s="28"/>
      <c r="C6" s="28"/>
      <c r="D6" s="28"/>
      <c r="E6" s="28"/>
    </row>
    <row r="7" spans="1:6" ht="30" customHeight="1" thickBot="1">
      <c r="A7" s="512" t="s">
        <v>118</v>
      </c>
      <c r="B7" s="509"/>
      <c r="C7" s="509"/>
      <c r="D7" s="509"/>
      <c r="E7" s="509"/>
      <c r="F7" s="510"/>
    </row>
    <row r="8" spans="1:5" ht="7.5" customHeight="1">
      <c r="A8" s="3"/>
      <c r="B8" s="3"/>
      <c r="C8" s="3"/>
      <c r="D8" s="3"/>
      <c r="E8" s="3"/>
    </row>
    <row r="9" ht="14.25" thickBot="1">
      <c r="G9" t="s">
        <v>101</v>
      </c>
    </row>
    <row r="10" spans="7:11" ht="18.75" customHeight="1" thickBot="1">
      <c r="G10" s="44" t="s">
        <v>15</v>
      </c>
      <c r="H10" s="495" t="s">
        <v>58</v>
      </c>
      <c r="I10" s="496"/>
      <c r="J10" s="496"/>
      <c r="K10" s="29"/>
    </row>
    <row r="11" spans="7:11" ht="18.75" customHeight="1" thickTop="1">
      <c r="G11" s="513" t="s">
        <v>16</v>
      </c>
      <c r="H11" s="465" t="s">
        <v>30</v>
      </c>
      <c r="I11" s="466"/>
      <c r="J11" s="466"/>
      <c r="K11" s="463" t="s">
        <v>17</v>
      </c>
    </row>
    <row r="12" spans="7:11" ht="18.75" customHeight="1">
      <c r="G12" s="514"/>
      <c r="H12" s="467"/>
      <c r="I12" s="468"/>
      <c r="J12" s="468"/>
      <c r="K12" s="464"/>
    </row>
    <row r="13" spans="7:11" ht="18.75" customHeight="1">
      <c r="G13" s="18" t="s">
        <v>28</v>
      </c>
      <c r="H13" s="19"/>
      <c r="I13" s="19"/>
      <c r="J13" s="19"/>
      <c r="K13" s="30"/>
    </row>
    <row r="14" spans="7:11" ht="18.75" customHeight="1" thickBot="1">
      <c r="G14" s="20" t="s">
        <v>62</v>
      </c>
      <c r="H14" s="21"/>
      <c r="I14" s="21"/>
      <c r="J14" s="21"/>
      <c r="K14" s="31"/>
    </row>
    <row r="15" spans="7:10" ht="19.5" customHeight="1">
      <c r="G15" s="22"/>
      <c r="H15" s="49" t="s">
        <v>61</v>
      </c>
      <c r="I15" s="22"/>
      <c r="J15" s="22"/>
    </row>
    <row r="16" spans="1:10" ht="16.5" customHeight="1">
      <c r="A16" s="319" t="s">
        <v>38</v>
      </c>
      <c r="B16" s="319"/>
      <c r="C16" s="319"/>
      <c r="D16" s="319"/>
      <c r="E16" s="319"/>
      <c r="F16" s="319"/>
      <c r="G16" s="319"/>
      <c r="H16" s="319"/>
      <c r="I16" s="319"/>
      <c r="J16" s="319"/>
    </row>
    <row r="17" spans="1:10" ht="16.5" customHeight="1">
      <c r="A17" s="319" t="s">
        <v>60</v>
      </c>
      <c r="B17" s="319"/>
      <c r="C17" s="319"/>
      <c r="D17" s="319"/>
      <c r="E17" s="319"/>
      <c r="F17" s="319"/>
      <c r="G17" s="319"/>
      <c r="H17" s="319"/>
      <c r="I17" s="319"/>
      <c r="J17" s="319"/>
    </row>
    <row r="18" ht="18.75" customHeight="1"/>
    <row r="19" ht="14.25" thickBot="1">
      <c r="A19" t="s">
        <v>1</v>
      </c>
    </row>
    <row r="20" spans="2:9" ht="18.75" customHeight="1">
      <c r="B20" s="469" t="s">
        <v>31</v>
      </c>
      <c r="C20" s="470"/>
      <c r="D20" s="470"/>
      <c r="E20" s="34"/>
      <c r="F20" s="473" t="s">
        <v>32</v>
      </c>
      <c r="G20" s="34"/>
      <c r="H20" s="35"/>
      <c r="I20" s="11"/>
    </row>
    <row r="21" spans="2:9" ht="18.75" customHeight="1" thickBot="1">
      <c r="B21" s="471"/>
      <c r="C21" s="472"/>
      <c r="D21" s="472"/>
      <c r="E21" s="24" t="s">
        <v>2</v>
      </c>
      <c r="F21" s="474"/>
      <c r="G21" s="32" t="s">
        <v>3</v>
      </c>
      <c r="H21" s="36"/>
      <c r="I21" s="33" t="s">
        <v>4</v>
      </c>
    </row>
    <row r="22" ht="7.5" customHeight="1"/>
    <row r="23" ht="13.5">
      <c r="A23" t="s">
        <v>42</v>
      </c>
    </row>
    <row r="24" ht="7.5" customHeight="1" thickBot="1"/>
    <row r="25" spans="2:9" ht="15" customHeight="1">
      <c r="B25" s="328" t="s">
        <v>20</v>
      </c>
      <c r="C25" s="511"/>
      <c r="D25" s="511"/>
      <c r="E25" s="498" t="s">
        <v>21</v>
      </c>
      <c r="F25" s="289"/>
      <c r="G25" s="289"/>
      <c r="H25" s="289"/>
      <c r="I25" s="290"/>
    </row>
    <row r="26" spans="2:9" ht="22.5" customHeight="1">
      <c r="B26" s="38" t="s">
        <v>11</v>
      </c>
      <c r="C26" s="46" t="s">
        <v>37</v>
      </c>
      <c r="D26" s="39" t="s">
        <v>19</v>
      </c>
      <c r="E26" s="505" t="s">
        <v>1229</v>
      </c>
      <c r="F26" s="506"/>
      <c r="G26" s="501" t="s">
        <v>103</v>
      </c>
      <c r="H26" s="502"/>
      <c r="I26" s="497" t="s">
        <v>23</v>
      </c>
    </row>
    <row r="27" spans="2:9" ht="22.5" customHeight="1" thickBot="1">
      <c r="B27" s="13" t="s">
        <v>14</v>
      </c>
      <c r="C27" s="14" t="s">
        <v>43</v>
      </c>
      <c r="D27" s="14" t="s">
        <v>19</v>
      </c>
      <c r="E27" s="295"/>
      <c r="F27" s="507"/>
      <c r="G27" s="503"/>
      <c r="H27" s="504"/>
      <c r="I27" s="355"/>
    </row>
    <row r="28" spans="2:10" ht="13.5" customHeight="1">
      <c r="B28" s="499" t="s">
        <v>29</v>
      </c>
      <c r="C28" s="499"/>
      <c r="D28" s="499"/>
      <c r="E28" s="499"/>
      <c r="F28" s="499"/>
      <c r="G28" s="499"/>
      <c r="H28" s="499"/>
      <c r="I28" s="499"/>
      <c r="J28" s="27"/>
    </row>
    <row r="29" spans="2:9" ht="13.5" customHeight="1">
      <c r="B29" s="45" t="s">
        <v>44</v>
      </c>
      <c r="C29" s="45"/>
      <c r="D29" s="45"/>
      <c r="E29" s="45"/>
      <c r="F29" s="45"/>
      <c r="G29" s="45"/>
      <c r="H29" s="45"/>
      <c r="I29" s="45"/>
    </row>
    <row r="30" ht="15" customHeight="1"/>
    <row r="31" ht="14.25" thickBot="1">
      <c r="A31" t="s">
        <v>40</v>
      </c>
    </row>
    <row r="32" spans="2:9" ht="18.75" customHeight="1">
      <c r="B32" s="37" t="s">
        <v>45</v>
      </c>
      <c r="C32" s="492"/>
      <c r="D32" s="493"/>
      <c r="E32" s="493"/>
      <c r="F32" s="493"/>
      <c r="G32" s="494"/>
      <c r="H32" s="490" t="s">
        <v>6</v>
      </c>
      <c r="I32" s="491"/>
    </row>
    <row r="33" spans="2:9" ht="18.75" customHeight="1">
      <c r="B33" s="25" t="s">
        <v>47</v>
      </c>
      <c r="C33" s="3"/>
      <c r="D33" s="3"/>
      <c r="E33" s="3"/>
      <c r="F33" s="3"/>
      <c r="G33" s="3"/>
      <c r="H33" s="26"/>
      <c r="I33" s="17"/>
    </row>
    <row r="34" spans="2:9" ht="18.75" customHeight="1">
      <c r="B34" s="480"/>
      <c r="C34" s="481"/>
      <c r="D34" s="481"/>
      <c r="E34" s="481"/>
      <c r="F34" s="481"/>
      <c r="G34" s="482"/>
      <c r="H34" s="475"/>
      <c r="I34" s="476"/>
    </row>
    <row r="35" spans="2:9" ht="18.75" customHeight="1" thickBot="1">
      <c r="B35" s="483"/>
      <c r="C35" s="484"/>
      <c r="D35" s="484"/>
      <c r="E35" s="484"/>
      <c r="F35" s="484"/>
      <c r="G35" s="485"/>
      <c r="H35" s="23"/>
      <c r="I35" s="15"/>
    </row>
    <row r="36" ht="7.5" customHeight="1"/>
    <row r="37" ht="14.25" thickBot="1">
      <c r="A37" t="s">
        <v>41</v>
      </c>
    </row>
    <row r="38" spans="2:9" ht="18.75" customHeight="1">
      <c r="B38" s="37" t="s">
        <v>46</v>
      </c>
      <c r="C38" s="477" t="s">
        <v>36</v>
      </c>
      <c r="D38" s="478"/>
      <c r="E38" s="478"/>
      <c r="F38" s="478"/>
      <c r="G38" s="479"/>
      <c r="H38" s="490" t="s">
        <v>8</v>
      </c>
      <c r="I38" s="491"/>
    </row>
    <row r="39" spans="2:9" ht="18.75" customHeight="1">
      <c r="B39" s="25" t="s">
        <v>33</v>
      </c>
      <c r="C39" s="3"/>
      <c r="D39" s="3"/>
      <c r="E39" s="3"/>
      <c r="F39" s="3"/>
      <c r="G39" s="3"/>
      <c r="H39" s="486" t="s">
        <v>35</v>
      </c>
      <c r="I39" s="487"/>
    </row>
    <row r="40" spans="2:9" ht="18.75" customHeight="1">
      <c r="B40" s="480" t="s">
        <v>34</v>
      </c>
      <c r="C40" s="481"/>
      <c r="D40" s="481"/>
      <c r="E40" s="481"/>
      <c r="F40" s="481"/>
      <c r="G40" s="482"/>
      <c r="H40" s="486" t="s">
        <v>9</v>
      </c>
      <c r="I40" s="487"/>
    </row>
    <row r="41" spans="2:9" ht="18.75" customHeight="1" thickBot="1">
      <c r="B41" s="483"/>
      <c r="C41" s="484"/>
      <c r="D41" s="484"/>
      <c r="E41" s="484"/>
      <c r="F41" s="484"/>
      <c r="G41" s="485"/>
      <c r="H41" s="488"/>
      <c r="I41" s="489"/>
    </row>
    <row r="42" ht="7.5" customHeight="1"/>
    <row r="44" spans="1:11" ht="14.25" thickBot="1">
      <c r="A44" s="40"/>
      <c r="B44" s="40"/>
      <c r="C44" s="40"/>
      <c r="D44" s="40"/>
      <c r="E44" s="40"/>
      <c r="F44" s="40"/>
      <c r="G44" s="40"/>
      <c r="H44" s="40"/>
      <c r="I44" s="40"/>
      <c r="J44" s="40"/>
      <c r="K44" s="40"/>
    </row>
    <row r="46" ht="14.25">
      <c r="A46" s="12" t="s">
        <v>24</v>
      </c>
    </row>
    <row r="47" s="41" customFormat="1" ht="7.5" customHeight="1"/>
    <row r="48" spans="1:10" s="42" customFormat="1" ht="44.25" customHeight="1">
      <c r="A48" s="326" t="s">
        <v>116</v>
      </c>
      <c r="B48" s="326"/>
      <c r="C48" s="326"/>
      <c r="D48" s="326"/>
      <c r="E48" s="326"/>
      <c r="F48" s="326"/>
      <c r="G48" s="326"/>
      <c r="H48" s="326"/>
      <c r="I48" s="326"/>
      <c r="J48" s="326"/>
    </row>
    <row r="49" s="42" customFormat="1" ht="18.75" customHeight="1">
      <c r="A49" s="43" t="s">
        <v>25</v>
      </c>
    </row>
    <row r="50" s="42" customFormat="1" ht="18.75" customHeight="1">
      <c r="A50" s="43" t="s">
        <v>26</v>
      </c>
    </row>
    <row r="51" s="42" customFormat="1" ht="18.75" customHeight="1">
      <c r="A51" s="43" t="s">
        <v>27</v>
      </c>
    </row>
    <row r="52" s="42" customFormat="1" ht="18.75" customHeight="1">
      <c r="A52" s="43" t="s">
        <v>59</v>
      </c>
    </row>
    <row r="53" s="41" customFormat="1" ht="13.5"/>
    <row r="54" s="41" customFormat="1" ht="13.5"/>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row r="65" s="41" customFormat="1" ht="13.5"/>
  </sheetData>
  <sheetProtection/>
  <mergeCells count="28">
    <mergeCell ref="C2:I2"/>
    <mergeCell ref="A16:J16"/>
    <mergeCell ref="G26:H27"/>
    <mergeCell ref="E26:F27"/>
    <mergeCell ref="A5:F5"/>
    <mergeCell ref="B25:D25"/>
    <mergeCell ref="A7:F7"/>
    <mergeCell ref="G11:G12"/>
    <mergeCell ref="H41:I41"/>
    <mergeCell ref="H38:I38"/>
    <mergeCell ref="H40:I40"/>
    <mergeCell ref="B34:G35"/>
    <mergeCell ref="C32:G32"/>
    <mergeCell ref="H10:J10"/>
    <mergeCell ref="I26:I27"/>
    <mergeCell ref="E25:I25"/>
    <mergeCell ref="B28:I28"/>
    <mergeCell ref="H32:I32"/>
    <mergeCell ref="K11:K12"/>
    <mergeCell ref="A17:J17"/>
    <mergeCell ref="H11:J12"/>
    <mergeCell ref="B20:D21"/>
    <mergeCell ref="F20:F21"/>
    <mergeCell ref="A48:J48"/>
    <mergeCell ref="H34:I34"/>
    <mergeCell ref="C38:G38"/>
    <mergeCell ref="B40:G41"/>
    <mergeCell ref="H39:I39"/>
  </mergeCells>
  <printOptions/>
  <pageMargins left="0.2" right="0.19" top="0.32" bottom="0.23" header="0.25" footer="0.21"/>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1"/>
  </sheetPr>
  <dimension ref="A1:D270"/>
  <sheetViews>
    <sheetView view="pageBreakPreview" zoomScaleSheetLayoutView="100" zoomScalePageLayoutView="0" workbookViewId="0" topLeftCell="A1">
      <selection activeCell="A2" sqref="A2:D270"/>
    </sheetView>
  </sheetViews>
  <sheetFormatPr defaultColWidth="9.00390625" defaultRowHeight="13.5"/>
  <cols>
    <col min="1" max="1" width="30.75390625" style="131" customWidth="1"/>
    <col min="2" max="2" width="9.00390625" style="130" customWidth="1"/>
    <col min="3" max="3" width="29.00390625" style="130" customWidth="1"/>
    <col min="4" max="4" width="13.875" style="130" customWidth="1"/>
    <col min="5" max="12" width="9.00390625" style="130" customWidth="1"/>
    <col min="13" max="13" width="9.00390625" style="132" customWidth="1"/>
    <col min="14" max="16384" width="9.00390625" style="130" customWidth="1"/>
  </cols>
  <sheetData>
    <row r="1" spans="1:4" ht="13.5">
      <c r="A1" s="133" t="s">
        <v>169</v>
      </c>
      <c r="B1" s="134" t="s">
        <v>170</v>
      </c>
      <c r="C1" s="134" t="s">
        <v>171</v>
      </c>
      <c r="D1" s="134" t="s">
        <v>172</v>
      </c>
    </row>
    <row r="2" spans="1:4" ht="15" customHeight="1">
      <c r="A2" s="133" t="s">
        <v>173</v>
      </c>
      <c r="B2" s="135" t="s">
        <v>792</v>
      </c>
      <c r="C2" s="135" t="s">
        <v>174</v>
      </c>
      <c r="D2" s="135" t="s">
        <v>793</v>
      </c>
    </row>
    <row r="3" spans="1:4" ht="15" customHeight="1">
      <c r="A3" s="133" t="s">
        <v>175</v>
      </c>
      <c r="B3" s="135" t="s">
        <v>794</v>
      </c>
      <c r="C3" s="135" t="s">
        <v>176</v>
      </c>
      <c r="D3" s="135" t="s">
        <v>795</v>
      </c>
    </row>
    <row r="4" spans="1:4" ht="15" customHeight="1">
      <c r="A4" s="133" t="s">
        <v>177</v>
      </c>
      <c r="B4" s="135" t="s">
        <v>796</v>
      </c>
      <c r="C4" s="135" t="s">
        <v>178</v>
      </c>
      <c r="D4" s="135" t="s">
        <v>797</v>
      </c>
    </row>
    <row r="5" spans="1:4" ht="15" customHeight="1">
      <c r="A5" s="133" t="s">
        <v>179</v>
      </c>
      <c r="B5" s="135" t="s">
        <v>798</v>
      </c>
      <c r="C5" s="135" t="s">
        <v>180</v>
      </c>
      <c r="D5" s="135" t="s">
        <v>799</v>
      </c>
    </row>
    <row r="6" spans="1:4" ht="15" customHeight="1">
      <c r="A6" s="133" t="s">
        <v>181</v>
      </c>
      <c r="B6" s="135" t="s">
        <v>800</v>
      </c>
      <c r="C6" s="135" t="s">
        <v>182</v>
      </c>
      <c r="D6" s="135" t="s">
        <v>801</v>
      </c>
    </row>
    <row r="7" spans="1:4" ht="15" customHeight="1">
      <c r="A7" s="133" t="s">
        <v>183</v>
      </c>
      <c r="B7" s="135" t="s">
        <v>802</v>
      </c>
      <c r="C7" s="135" t="s">
        <v>184</v>
      </c>
      <c r="D7" s="135" t="s">
        <v>803</v>
      </c>
    </row>
    <row r="8" spans="1:4" ht="15" customHeight="1">
      <c r="A8" s="133" t="s">
        <v>185</v>
      </c>
      <c r="B8" s="135" t="s">
        <v>804</v>
      </c>
      <c r="C8" s="135" t="s">
        <v>186</v>
      </c>
      <c r="D8" s="135" t="s">
        <v>805</v>
      </c>
    </row>
    <row r="9" spans="1:4" ht="15" customHeight="1">
      <c r="A9" s="133" t="s">
        <v>187</v>
      </c>
      <c r="B9" s="135" t="s">
        <v>806</v>
      </c>
      <c r="C9" s="135" t="s">
        <v>188</v>
      </c>
      <c r="D9" s="135" t="s">
        <v>807</v>
      </c>
    </row>
    <row r="10" spans="1:4" ht="15" customHeight="1">
      <c r="A10" s="133" t="s">
        <v>189</v>
      </c>
      <c r="B10" s="135" t="s">
        <v>808</v>
      </c>
      <c r="C10" s="135" t="s">
        <v>190</v>
      </c>
      <c r="D10" s="135" t="s">
        <v>809</v>
      </c>
    </row>
    <row r="11" spans="1:4" ht="15" customHeight="1">
      <c r="A11" s="133" t="s">
        <v>191</v>
      </c>
      <c r="B11" s="135" t="s">
        <v>810</v>
      </c>
      <c r="C11" s="135" t="s">
        <v>192</v>
      </c>
      <c r="D11" s="135" t="s">
        <v>811</v>
      </c>
    </row>
    <row r="12" spans="1:4" ht="15" customHeight="1">
      <c r="A12" s="133" t="s">
        <v>193</v>
      </c>
      <c r="B12" s="135" t="s">
        <v>812</v>
      </c>
      <c r="C12" s="135" t="s">
        <v>194</v>
      </c>
      <c r="D12" s="135" t="s">
        <v>813</v>
      </c>
    </row>
    <row r="13" spans="1:4" ht="15" customHeight="1">
      <c r="A13" s="133" t="s">
        <v>195</v>
      </c>
      <c r="B13" s="135" t="s">
        <v>814</v>
      </c>
      <c r="C13" s="135" t="s">
        <v>196</v>
      </c>
      <c r="D13" s="135" t="s">
        <v>815</v>
      </c>
    </row>
    <row r="14" spans="1:4" ht="15" customHeight="1">
      <c r="A14" s="133" t="s">
        <v>197</v>
      </c>
      <c r="B14" s="135" t="s">
        <v>816</v>
      </c>
      <c r="C14" s="135" t="s">
        <v>198</v>
      </c>
      <c r="D14" s="135" t="s">
        <v>817</v>
      </c>
    </row>
    <row r="15" spans="1:4" ht="15" customHeight="1">
      <c r="A15" s="133" t="s">
        <v>199</v>
      </c>
      <c r="B15" s="135" t="s">
        <v>818</v>
      </c>
      <c r="C15" s="135" t="s">
        <v>200</v>
      </c>
      <c r="D15" s="135" t="s">
        <v>819</v>
      </c>
    </row>
    <row r="16" spans="1:4" ht="15" customHeight="1">
      <c r="A16" s="133" t="s">
        <v>201</v>
      </c>
      <c r="B16" s="135" t="s">
        <v>820</v>
      </c>
      <c r="C16" s="135" t="s">
        <v>202</v>
      </c>
      <c r="D16" s="135" t="s">
        <v>821</v>
      </c>
    </row>
    <row r="17" spans="1:4" ht="15" customHeight="1">
      <c r="A17" s="133" t="s">
        <v>203</v>
      </c>
      <c r="B17" s="135" t="s">
        <v>822</v>
      </c>
      <c r="C17" s="135" t="s">
        <v>204</v>
      </c>
      <c r="D17" s="135" t="s">
        <v>823</v>
      </c>
    </row>
    <row r="18" spans="1:4" ht="15" customHeight="1">
      <c r="A18" s="133" t="s">
        <v>205</v>
      </c>
      <c r="B18" s="135" t="s">
        <v>824</v>
      </c>
      <c r="C18" s="135" t="s">
        <v>206</v>
      </c>
      <c r="D18" s="135" t="s">
        <v>825</v>
      </c>
    </row>
    <row r="19" spans="1:4" ht="15" customHeight="1">
      <c r="A19" s="133" t="s">
        <v>207</v>
      </c>
      <c r="B19" s="135" t="s">
        <v>826</v>
      </c>
      <c r="C19" s="135" t="s">
        <v>208</v>
      </c>
      <c r="D19" s="135" t="s">
        <v>827</v>
      </c>
    </row>
    <row r="20" spans="1:4" ht="15" customHeight="1">
      <c r="A20" s="133" t="s">
        <v>209</v>
      </c>
      <c r="B20" s="135" t="s">
        <v>828</v>
      </c>
      <c r="C20" s="135" t="s">
        <v>210</v>
      </c>
      <c r="D20" s="135" t="s">
        <v>829</v>
      </c>
    </row>
    <row r="21" spans="1:4" ht="15" customHeight="1">
      <c r="A21" s="133" t="s">
        <v>211</v>
      </c>
      <c r="B21" s="135" t="s">
        <v>830</v>
      </c>
      <c r="C21" s="135" t="s">
        <v>212</v>
      </c>
      <c r="D21" s="135" t="s">
        <v>831</v>
      </c>
    </row>
    <row r="22" spans="1:4" ht="15" customHeight="1">
      <c r="A22" s="133" t="s">
        <v>213</v>
      </c>
      <c r="B22" s="135" t="s">
        <v>832</v>
      </c>
      <c r="C22" s="135" t="s">
        <v>214</v>
      </c>
      <c r="D22" s="135" t="s">
        <v>833</v>
      </c>
    </row>
    <row r="23" spans="1:4" ht="15" customHeight="1">
      <c r="A23" s="133" t="s">
        <v>215</v>
      </c>
      <c r="B23" s="135" t="s">
        <v>834</v>
      </c>
      <c r="C23" s="135" t="s">
        <v>216</v>
      </c>
      <c r="D23" s="135" t="s">
        <v>835</v>
      </c>
    </row>
    <row r="24" spans="1:4" ht="15" customHeight="1">
      <c r="A24" s="133" t="s">
        <v>217</v>
      </c>
      <c r="B24" s="135" t="s">
        <v>836</v>
      </c>
      <c r="C24" s="135" t="s">
        <v>218</v>
      </c>
      <c r="D24" s="135" t="s">
        <v>837</v>
      </c>
    </row>
    <row r="25" spans="1:4" ht="15" customHeight="1">
      <c r="A25" s="133" t="s">
        <v>219</v>
      </c>
      <c r="B25" s="135" t="s">
        <v>838</v>
      </c>
      <c r="C25" s="135" t="s">
        <v>220</v>
      </c>
      <c r="D25" s="135" t="s">
        <v>839</v>
      </c>
    </row>
    <row r="26" spans="1:4" ht="15" customHeight="1">
      <c r="A26" s="133" t="s">
        <v>221</v>
      </c>
      <c r="B26" s="135" t="s">
        <v>840</v>
      </c>
      <c r="C26" s="135" t="s">
        <v>222</v>
      </c>
      <c r="D26" s="135" t="s">
        <v>841</v>
      </c>
    </row>
    <row r="27" spans="1:4" ht="15" customHeight="1">
      <c r="A27" s="133" t="s">
        <v>223</v>
      </c>
      <c r="B27" s="135" t="s">
        <v>842</v>
      </c>
      <c r="C27" s="135" t="s">
        <v>224</v>
      </c>
      <c r="D27" s="135" t="s">
        <v>843</v>
      </c>
    </row>
    <row r="28" spans="1:4" ht="15" customHeight="1">
      <c r="A28" s="133" t="s">
        <v>225</v>
      </c>
      <c r="B28" s="135" t="s">
        <v>844</v>
      </c>
      <c r="C28" s="135" t="s">
        <v>226</v>
      </c>
      <c r="D28" s="135" t="s">
        <v>845</v>
      </c>
    </row>
    <row r="29" spans="1:4" ht="15" customHeight="1">
      <c r="A29" s="133" t="s">
        <v>227</v>
      </c>
      <c r="B29" s="135" t="s">
        <v>846</v>
      </c>
      <c r="C29" s="135" t="s">
        <v>228</v>
      </c>
      <c r="D29" s="135" t="s">
        <v>847</v>
      </c>
    </row>
    <row r="30" spans="1:4" ht="15" customHeight="1">
      <c r="A30" s="133" t="s">
        <v>229</v>
      </c>
      <c r="B30" s="135" t="s">
        <v>848</v>
      </c>
      <c r="C30" s="135" t="s">
        <v>230</v>
      </c>
      <c r="D30" s="135" t="s">
        <v>849</v>
      </c>
    </row>
    <row r="31" spans="1:4" ht="15" customHeight="1">
      <c r="A31" s="133" t="s">
        <v>231</v>
      </c>
      <c r="B31" s="135" t="s">
        <v>850</v>
      </c>
      <c r="C31" s="135" t="s">
        <v>232</v>
      </c>
      <c r="D31" s="135" t="s">
        <v>851</v>
      </c>
    </row>
    <row r="32" spans="1:4" ht="15" customHeight="1">
      <c r="A32" s="133" t="s">
        <v>233</v>
      </c>
      <c r="B32" s="135" t="s">
        <v>852</v>
      </c>
      <c r="C32" s="135" t="s">
        <v>234</v>
      </c>
      <c r="D32" s="135" t="s">
        <v>853</v>
      </c>
    </row>
    <row r="33" spans="1:4" ht="15" customHeight="1">
      <c r="A33" s="133" t="s">
        <v>235</v>
      </c>
      <c r="B33" s="135" t="s">
        <v>854</v>
      </c>
      <c r="C33" s="135" t="s">
        <v>236</v>
      </c>
      <c r="D33" s="135" t="s">
        <v>855</v>
      </c>
    </row>
    <row r="34" spans="1:4" ht="15" customHeight="1">
      <c r="A34" s="133" t="s">
        <v>237</v>
      </c>
      <c r="B34" s="135" t="s">
        <v>856</v>
      </c>
      <c r="C34" s="135" t="s">
        <v>238</v>
      </c>
      <c r="D34" s="135" t="s">
        <v>857</v>
      </c>
    </row>
    <row r="35" spans="1:4" ht="15" customHeight="1">
      <c r="A35" s="133" t="s">
        <v>239</v>
      </c>
      <c r="B35" s="135" t="s">
        <v>858</v>
      </c>
      <c r="C35" s="135" t="s">
        <v>240</v>
      </c>
      <c r="D35" s="135" t="s">
        <v>859</v>
      </c>
    </row>
    <row r="36" spans="1:4" ht="15" customHeight="1">
      <c r="A36" s="133" t="s">
        <v>241</v>
      </c>
      <c r="B36" s="135" t="s">
        <v>860</v>
      </c>
      <c r="C36" s="135" t="s">
        <v>242</v>
      </c>
      <c r="D36" s="135" t="s">
        <v>861</v>
      </c>
    </row>
    <row r="37" spans="1:4" ht="15" customHeight="1">
      <c r="A37" s="133" t="s">
        <v>243</v>
      </c>
      <c r="B37" s="135" t="s">
        <v>862</v>
      </c>
      <c r="C37" s="135" t="s">
        <v>244</v>
      </c>
      <c r="D37" s="135" t="s">
        <v>863</v>
      </c>
    </row>
    <row r="38" spans="1:4" ht="15" customHeight="1">
      <c r="A38" s="133" t="s">
        <v>245</v>
      </c>
      <c r="B38" s="135" t="s">
        <v>556</v>
      </c>
      <c r="C38" s="135" t="s">
        <v>246</v>
      </c>
      <c r="D38" s="135" t="s">
        <v>864</v>
      </c>
    </row>
    <row r="39" spans="1:4" ht="15" customHeight="1">
      <c r="A39" s="133" t="s">
        <v>247</v>
      </c>
      <c r="B39" s="135" t="s">
        <v>865</v>
      </c>
      <c r="C39" s="135" t="s">
        <v>248</v>
      </c>
      <c r="D39" s="135" t="s">
        <v>866</v>
      </c>
    </row>
    <row r="40" spans="1:4" ht="15" customHeight="1">
      <c r="A40" s="133" t="s">
        <v>249</v>
      </c>
      <c r="B40" s="135" t="s">
        <v>867</v>
      </c>
      <c r="C40" s="135" t="s">
        <v>250</v>
      </c>
      <c r="D40" s="135" t="s">
        <v>868</v>
      </c>
    </row>
    <row r="41" spans="1:4" ht="15" customHeight="1">
      <c r="A41" s="133" t="s">
        <v>251</v>
      </c>
      <c r="B41" s="135" t="s">
        <v>869</v>
      </c>
      <c r="C41" s="135" t="s">
        <v>252</v>
      </c>
      <c r="D41" s="135" t="s">
        <v>870</v>
      </c>
    </row>
    <row r="42" spans="1:4" ht="15" customHeight="1">
      <c r="A42" s="133" t="s">
        <v>253</v>
      </c>
      <c r="B42" s="135" t="s">
        <v>871</v>
      </c>
      <c r="C42" s="135" t="s">
        <v>254</v>
      </c>
      <c r="D42" s="135" t="s">
        <v>872</v>
      </c>
    </row>
    <row r="43" spans="1:4" ht="15" customHeight="1">
      <c r="A43" s="133" t="s">
        <v>255</v>
      </c>
      <c r="B43" s="135" t="s">
        <v>873</v>
      </c>
      <c r="C43" s="135" t="s">
        <v>256</v>
      </c>
      <c r="D43" s="135" t="s">
        <v>874</v>
      </c>
    </row>
    <row r="44" spans="1:4" ht="15" customHeight="1">
      <c r="A44" s="133" t="s">
        <v>257</v>
      </c>
      <c r="B44" s="135" t="s">
        <v>875</v>
      </c>
      <c r="C44" s="135" t="s">
        <v>258</v>
      </c>
      <c r="D44" s="135" t="s">
        <v>876</v>
      </c>
    </row>
    <row r="45" spans="1:4" ht="15" customHeight="1">
      <c r="A45" s="133" t="s">
        <v>259</v>
      </c>
      <c r="B45" s="135" t="s">
        <v>877</v>
      </c>
      <c r="C45" s="135" t="s">
        <v>260</v>
      </c>
      <c r="D45" s="135" t="s">
        <v>878</v>
      </c>
    </row>
    <row r="46" spans="1:4" ht="15" customHeight="1">
      <c r="A46" s="133" t="s">
        <v>261</v>
      </c>
      <c r="B46" s="135" t="s">
        <v>879</v>
      </c>
      <c r="C46" s="135" t="s">
        <v>262</v>
      </c>
      <c r="D46" s="135" t="s">
        <v>880</v>
      </c>
    </row>
    <row r="47" spans="1:4" ht="15" customHeight="1">
      <c r="A47" s="133" t="s">
        <v>263</v>
      </c>
      <c r="B47" s="135" t="s">
        <v>881</v>
      </c>
      <c r="C47" s="135" t="s">
        <v>264</v>
      </c>
      <c r="D47" s="135" t="s">
        <v>882</v>
      </c>
    </row>
    <row r="48" spans="1:4" ht="15" customHeight="1">
      <c r="A48" s="133" t="s">
        <v>265</v>
      </c>
      <c r="B48" s="135" t="s">
        <v>883</v>
      </c>
      <c r="C48" s="135" t="s">
        <v>266</v>
      </c>
      <c r="D48" s="135" t="s">
        <v>884</v>
      </c>
    </row>
    <row r="49" spans="1:4" ht="15" customHeight="1">
      <c r="A49" s="133" t="s">
        <v>267</v>
      </c>
      <c r="B49" s="135" t="s">
        <v>885</v>
      </c>
      <c r="C49" s="135" t="s">
        <v>268</v>
      </c>
      <c r="D49" s="135" t="s">
        <v>886</v>
      </c>
    </row>
    <row r="50" spans="1:4" ht="15" customHeight="1">
      <c r="A50" s="133" t="s">
        <v>269</v>
      </c>
      <c r="B50" s="135" t="s">
        <v>887</v>
      </c>
      <c r="C50" s="135" t="s">
        <v>270</v>
      </c>
      <c r="D50" s="135" t="s">
        <v>888</v>
      </c>
    </row>
    <row r="51" spans="1:4" ht="15" customHeight="1">
      <c r="A51" s="133" t="s">
        <v>271</v>
      </c>
      <c r="B51" s="135" t="s">
        <v>889</v>
      </c>
      <c r="C51" s="135" t="s">
        <v>272</v>
      </c>
      <c r="D51" s="135" t="s">
        <v>890</v>
      </c>
    </row>
    <row r="52" spans="1:4" ht="15" customHeight="1">
      <c r="A52" s="133" t="s">
        <v>273</v>
      </c>
      <c r="B52" s="135" t="s">
        <v>891</v>
      </c>
      <c r="C52" s="135" t="s">
        <v>274</v>
      </c>
      <c r="D52" s="135" t="s">
        <v>892</v>
      </c>
    </row>
    <row r="53" spans="1:4" ht="15" customHeight="1">
      <c r="A53" s="133" t="s">
        <v>275</v>
      </c>
      <c r="B53" s="135" t="s">
        <v>893</v>
      </c>
      <c r="C53" s="135" t="s">
        <v>276</v>
      </c>
      <c r="D53" s="135" t="s">
        <v>894</v>
      </c>
    </row>
    <row r="54" spans="1:4" ht="15" customHeight="1">
      <c r="A54" s="133" t="s">
        <v>277</v>
      </c>
      <c r="B54" s="135" t="s">
        <v>604</v>
      </c>
      <c r="C54" s="135" t="s">
        <v>278</v>
      </c>
      <c r="D54" s="135" t="s">
        <v>895</v>
      </c>
    </row>
    <row r="55" spans="1:4" ht="15" customHeight="1">
      <c r="A55" s="133" t="s">
        <v>279</v>
      </c>
      <c r="B55" s="135" t="s">
        <v>896</v>
      </c>
      <c r="C55" s="135" t="s">
        <v>280</v>
      </c>
      <c r="D55" s="135" t="s">
        <v>897</v>
      </c>
    </row>
    <row r="56" spans="1:4" ht="15" customHeight="1">
      <c r="A56" s="133" t="s">
        <v>281</v>
      </c>
      <c r="B56" s="135" t="s">
        <v>898</v>
      </c>
      <c r="C56" s="135" t="s">
        <v>282</v>
      </c>
      <c r="D56" s="135" t="s">
        <v>899</v>
      </c>
    </row>
    <row r="57" spans="1:4" ht="15" customHeight="1">
      <c r="A57" s="133" t="s">
        <v>283</v>
      </c>
      <c r="B57" s="135" t="s">
        <v>900</v>
      </c>
      <c r="C57" s="135" t="s">
        <v>284</v>
      </c>
      <c r="D57" s="135" t="s">
        <v>901</v>
      </c>
    </row>
    <row r="58" spans="1:4" ht="15" customHeight="1">
      <c r="A58" s="133" t="s">
        <v>285</v>
      </c>
      <c r="B58" s="135" t="s">
        <v>902</v>
      </c>
      <c r="C58" s="135" t="s">
        <v>286</v>
      </c>
      <c r="D58" s="135" t="s">
        <v>903</v>
      </c>
    </row>
    <row r="59" spans="1:4" ht="15" customHeight="1">
      <c r="A59" s="133" t="s">
        <v>287</v>
      </c>
      <c r="B59" s="135" t="s">
        <v>904</v>
      </c>
      <c r="C59" s="135" t="s">
        <v>288</v>
      </c>
      <c r="D59" s="135" t="s">
        <v>905</v>
      </c>
    </row>
    <row r="60" spans="1:4" ht="15" customHeight="1">
      <c r="A60" s="133" t="s">
        <v>289</v>
      </c>
      <c r="B60" s="135" t="s">
        <v>906</v>
      </c>
      <c r="C60" s="135" t="s">
        <v>290</v>
      </c>
      <c r="D60" s="135" t="s">
        <v>907</v>
      </c>
    </row>
    <row r="61" spans="1:4" ht="15" customHeight="1">
      <c r="A61" s="133" t="s">
        <v>291</v>
      </c>
      <c r="B61" s="135" t="s">
        <v>908</v>
      </c>
      <c r="C61" s="135" t="s">
        <v>292</v>
      </c>
      <c r="D61" s="135" t="s">
        <v>909</v>
      </c>
    </row>
    <row r="62" spans="1:4" ht="15" customHeight="1">
      <c r="A62" s="133" t="s">
        <v>293</v>
      </c>
      <c r="B62" s="135" t="s">
        <v>910</v>
      </c>
      <c r="C62" s="135" t="s">
        <v>294</v>
      </c>
      <c r="D62" s="135" t="s">
        <v>911</v>
      </c>
    </row>
    <row r="63" spans="1:4" ht="15" customHeight="1">
      <c r="A63" s="133" t="s">
        <v>912</v>
      </c>
      <c r="B63" s="135" t="s">
        <v>913</v>
      </c>
      <c r="C63" s="135" t="s">
        <v>295</v>
      </c>
      <c r="D63" s="135" t="s">
        <v>914</v>
      </c>
    </row>
    <row r="64" spans="1:4" ht="15" customHeight="1">
      <c r="A64" s="133" t="s">
        <v>296</v>
      </c>
      <c r="B64" s="135" t="s">
        <v>915</v>
      </c>
      <c r="C64" s="135" t="s">
        <v>297</v>
      </c>
      <c r="D64" s="135" t="s">
        <v>916</v>
      </c>
    </row>
    <row r="65" spans="1:4" ht="15" customHeight="1">
      <c r="A65" s="133" t="s">
        <v>298</v>
      </c>
      <c r="B65" s="135" t="s">
        <v>917</v>
      </c>
      <c r="C65" s="135" t="s">
        <v>299</v>
      </c>
      <c r="D65" s="135" t="s">
        <v>918</v>
      </c>
    </row>
    <row r="66" spans="1:4" ht="15" customHeight="1">
      <c r="A66" s="133" t="s">
        <v>919</v>
      </c>
      <c r="B66" s="135" t="s">
        <v>920</v>
      </c>
      <c r="C66" s="135" t="s">
        <v>300</v>
      </c>
      <c r="D66" s="135" t="s">
        <v>921</v>
      </c>
    </row>
    <row r="67" spans="1:4" ht="15" customHeight="1">
      <c r="A67" s="133" t="s">
        <v>301</v>
      </c>
      <c r="B67" s="135" t="s">
        <v>922</v>
      </c>
      <c r="C67" s="135" t="s">
        <v>302</v>
      </c>
      <c r="D67" s="135" t="s">
        <v>923</v>
      </c>
    </row>
    <row r="68" spans="1:4" ht="15" customHeight="1">
      <c r="A68" s="133" t="s">
        <v>303</v>
      </c>
      <c r="B68" s="135" t="s">
        <v>924</v>
      </c>
      <c r="C68" s="135" t="s">
        <v>304</v>
      </c>
      <c r="D68" s="135" t="s">
        <v>925</v>
      </c>
    </row>
    <row r="69" spans="1:4" ht="15" customHeight="1">
      <c r="A69" s="133" t="s">
        <v>305</v>
      </c>
      <c r="B69" s="135" t="s">
        <v>926</v>
      </c>
      <c r="C69" s="135" t="s">
        <v>306</v>
      </c>
      <c r="D69" s="135" t="s">
        <v>927</v>
      </c>
    </row>
    <row r="70" spans="1:4" ht="15" customHeight="1">
      <c r="A70" s="133" t="s">
        <v>307</v>
      </c>
      <c r="B70" s="135" t="s">
        <v>928</v>
      </c>
      <c r="C70" s="135" t="s">
        <v>308</v>
      </c>
      <c r="D70" s="135" t="s">
        <v>929</v>
      </c>
    </row>
    <row r="71" spans="1:4" ht="15" customHeight="1">
      <c r="A71" s="133" t="s">
        <v>309</v>
      </c>
      <c r="B71" s="135" t="s">
        <v>930</v>
      </c>
      <c r="C71" s="135" t="s">
        <v>310</v>
      </c>
      <c r="D71" s="135" t="s">
        <v>931</v>
      </c>
    </row>
    <row r="72" spans="1:4" ht="15" customHeight="1">
      <c r="A72" s="133" t="s">
        <v>311</v>
      </c>
      <c r="B72" s="135" t="s">
        <v>932</v>
      </c>
      <c r="C72" s="135" t="s">
        <v>312</v>
      </c>
      <c r="D72" s="135" t="s">
        <v>933</v>
      </c>
    </row>
    <row r="73" spans="1:4" ht="15" customHeight="1">
      <c r="A73" s="133" t="s">
        <v>313</v>
      </c>
      <c r="B73" s="135" t="s">
        <v>934</v>
      </c>
      <c r="C73" s="135" t="s">
        <v>314</v>
      </c>
      <c r="D73" s="135" t="s">
        <v>935</v>
      </c>
    </row>
    <row r="74" spans="1:4" ht="15" customHeight="1">
      <c r="A74" s="133" t="s">
        <v>315</v>
      </c>
      <c r="B74" s="135" t="s">
        <v>936</v>
      </c>
      <c r="C74" s="135" t="s">
        <v>316</v>
      </c>
      <c r="D74" s="135" t="s">
        <v>937</v>
      </c>
    </row>
    <row r="75" spans="1:4" ht="15" customHeight="1">
      <c r="A75" s="133" t="s">
        <v>317</v>
      </c>
      <c r="B75" s="135" t="s">
        <v>938</v>
      </c>
      <c r="C75" s="135" t="s">
        <v>318</v>
      </c>
      <c r="D75" s="135" t="s">
        <v>939</v>
      </c>
    </row>
    <row r="76" spans="1:4" ht="15" customHeight="1">
      <c r="A76" s="133" t="s">
        <v>319</v>
      </c>
      <c r="B76" s="135" t="s">
        <v>940</v>
      </c>
      <c r="C76" s="135" t="s">
        <v>320</v>
      </c>
      <c r="D76" s="135" t="s">
        <v>941</v>
      </c>
    </row>
    <row r="77" spans="1:4" ht="15" customHeight="1">
      <c r="A77" s="133" t="s">
        <v>321</v>
      </c>
      <c r="B77" s="135" t="s">
        <v>942</v>
      </c>
      <c r="C77" s="135" t="s">
        <v>322</v>
      </c>
      <c r="D77" s="135" t="s">
        <v>943</v>
      </c>
    </row>
    <row r="78" spans="1:4" ht="15" customHeight="1">
      <c r="A78" s="133" t="s">
        <v>323</v>
      </c>
      <c r="B78" s="135" t="s">
        <v>944</v>
      </c>
      <c r="C78" s="135" t="s">
        <v>324</v>
      </c>
      <c r="D78" s="135" t="s">
        <v>945</v>
      </c>
    </row>
    <row r="79" spans="1:4" ht="15" customHeight="1">
      <c r="A79" s="133" t="s">
        <v>325</v>
      </c>
      <c r="B79" s="135" t="s">
        <v>946</v>
      </c>
      <c r="C79" s="135" t="s">
        <v>326</v>
      </c>
      <c r="D79" s="135" t="s">
        <v>947</v>
      </c>
    </row>
    <row r="80" spans="1:4" ht="15" customHeight="1">
      <c r="A80" s="133" t="s">
        <v>327</v>
      </c>
      <c r="B80" s="135" t="s">
        <v>648</v>
      </c>
      <c r="C80" s="135" t="s">
        <v>328</v>
      </c>
      <c r="D80" s="135" t="s">
        <v>948</v>
      </c>
    </row>
    <row r="81" spans="1:4" ht="15" customHeight="1">
      <c r="A81" s="133" t="s">
        <v>949</v>
      </c>
      <c r="B81" s="135" t="s">
        <v>648</v>
      </c>
      <c r="C81" s="135" t="s">
        <v>329</v>
      </c>
      <c r="D81" s="136" t="s">
        <v>950</v>
      </c>
    </row>
    <row r="82" spans="1:4" ht="15" customHeight="1">
      <c r="A82" s="133" t="s">
        <v>330</v>
      </c>
      <c r="B82" s="135" t="s">
        <v>951</v>
      </c>
      <c r="C82" s="135" t="s">
        <v>331</v>
      </c>
      <c r="D82" s="135" t="s">
        <v>952</v>
      </c>
    </row>
    <row r="83" spans="1:4" ht="15" customHeight="1">
      <c r="A83" s="133" t="s">
        <v>332</v>
      </c>
      <c r="B83" s="135" t="s">
        <v>953</v>
      </c>
      <c r="C83" s="135" t="s">
        <v>333</v>
      </c>
      <c r="D83" s="135" t="s">
        <v>954</v>
      </c>
    </row>
    <row r="84" spans="1:4" ht="15" customHeight="1">
      <c r="A84" s="133" t="s">
        <v>334</v>
      </c>
      <c r="B84" s="135" t="s">
        <v>955</v>
      </c>
      <c r="C84" s="135" t="s">
        <v>335</v>
      </c>
      <c r="D84" s="135" t="s">
        <v>956</v>
      </c>
    </row>
    <row r="85" spans="1:4" ht="15" customHeight="1">
      <c r="A85" s="133" t="s">
        <v>336</v>
      </c>
      <c r="B85" s="135" t="s">
        <v>957</v>
      </c>
      <c r="C85" s="135" t="s">
        <v>337</v>
      </c>
      <c r="D85" s="135" t="s">
        <v>958</v>
      </c>
    </row>
    <row r="86" spans="1:4" ht="15" customHeight="1">
      <c r="A86" s="133" t="s">
        <v>338</v>
      </c>
      <c r="B86" s="135" t="s">
        <v>959</v>
      </c>
      <c r="C86" s="135" t="s">
        <v>339</v>
      </c>
      <c r="D86" s="135" t="s">
        <v>960</v>
      </c>
    </row>
    <row r="87" spans="1:4" ht="15" customHeight="1">
      <c r="A87" s="133" t="s">
        <v>340</v>
      </c>
      <c r="B87" s="135" t="s">
        <v>961</v>
      </c>
      <c r="C87" s="135" t="s">
        <v>341</v>
      </c>
      <c r="D87" s="135" t="s">
        <v>962</v>
      </c>
    </row>
    <row r="88" spans="1:4" ht="15" customHeight="1">
      <c r="A88" s="133" t="s">
        <v>342</v>
      </c>
      <c r="B88" s="135" t="s">
        <v>963</v>
      </c>
      <c r="C88" s="135" t="s">
        <v>343</v>
      </c>
      <c r="D88" s="135" t="s">
        <v>964</v>
      </c>
    </row>
    <row r="89" spans="1:4" ht="15" customHeight="1">
      <c r="A89" s="133" t="s">
        <v>344</v>
      </c>
      <c r="B89" s="135" t="s">
        <v>965</v>
      </c>
      <c r="C89" s="135" t="s">
        <v>345</v>
      </c>
      <c r="D89" s="135" t="s">
        <v>966</v>
      </c>
    </row>
    <row r="90" spans="1:4" ht="15" customHeight="1">
      <c r="A90" s="133" t="s">
        <v>346</v>
      </c>
      <c r="B90" s="135" t="s">
        <v>656</v>
      </c>
      <c r="C90" s="135" t="s">
        <v>347</v>
      </c>
      <c r="D90" s="135" t="s">
        <v>967</v>
      </c>
    </row>
    <row r="91" spans="1:4" ht="15" customHeight="1">
      <c r="A91" s="133" t="s">
        <v>348</v>
      </c>
      <c r="B91" s="135" t="s">
        <v>968</v>
      </c>
      <c r="C91" s="135" t="s">
        <v>349</v>
      </c>
      <c r="D91" s="135" t="s">
        <v>969</v>
      </c>
    </row>
    <row r="92" spans="1:4" ht="15" customHeight="1">
      <c r="A92" s="133" t="s">
        <v>350</v>
      </c>
      <c r="B92" s="135" t="s">
        <v>970</v>
      </c>
      <c r="C92" s="135" t="s">
        <v>351</v>
      </c>
      <c r="D92" s="135" t="s">
        <v>971</v>
      </c>
    </row>
    <row r="93" spans="1:4" ht="15" customHeight="1">
      <c r="A93" s="133" t="s">
        <v>972</v>
      </c>
      <c r="B93" s="135" t="s">
        <v>660</v>
      </c>
      <c r="C93" s="135" t="s">
        <v>352</v>
      </c>
      <c r="D93" s="135" t="s">
        <v>973</v>
      </c>
    </row>
    <row r="94" spans="1:4" ht="15" customHeight="1">
      <c r="A94" s="133" t="s">
        <v>353</v>
      </c>
      <c r="B94" s="135" t="s">
        <v>974</v>
      </c>
      <c r="C94" s="135" t="s">
        <v>354</v>
      </c>
      <c r="D94" s="135" t="s">
        <v>975</v>
      </c>
    </row>
    <row r="95" spans="1:4" ht="15" customHeight="1">
      <c r="A95" s="133" t="s">
        <v>355</v>
      </c>
      <c r="B95" s="135" t="s">
        <v>976</v>
      </c>
      <c r="C95" s="135" t="s">
        <v>356</v>
      </c>
      <c r="D95" s="135" t="s">
        <v>977</v>
      </c>
    </row>
    <row r="96" spans="1:4" ht="15" customHeight="1">
      <c r="A96" s="133" t="s">
        <v>978</v>
      </c>
      <c r="B96" s="135" t="s">
        <v>979</v>
      </c>
      <c r="C96" s="135" t="s">
        <v>357</v>
      </c>
      <c r="D96" s="135" t="s">
        <v>980</v>
      </c>
    </row>
    <row r="97" spans="1:4" ht="15" customHeight="1">
      <c r="A97" s="133" t="s">
        <v>358</v>
      </c>
      <c r="B97" s="135" t="s">
        <v>664</v>
      </c>
      <c r="C97" s="135" t="s">
        <v>359</v>
      </c>
      <c r="D97" s="135" t="s">
        <v>981</v>
      </c>
    </row>
    <row r="98" spans="1:4" ht="15" customHeight="1">
      <c r="A98" s="133" t="s">
        <v>360</v>
      </c>
      <c r="B98" s="135" t="s">
        <v>982</v>
      </c>
      <c r="C98" s="135" t="s">
        <v>361</v>
      </c>
      <c r="D98" s="135" t="s">
        <v>983</v>
      </c>
    </row>
    <row r="99" spans="1:4" ht="15" customHeight="1">
      <c r="A99" s="133" t="s">
        <v>362</v>
      </c>
      <c r="B99" s="135" t="s">
        <v>984</v>
      </c>
      <c r="C99" s="135" t="s">
        <v>363</v>
      </c>
      <c r="D99" s="135" t="s">
        <v>985</v>
      </c>
    </row>
    <row r="100" spans="1:4" ht="15" customHeight="1">
      <c r="A100" s="133" t="s">
        <v>364</v>
      </c>
      <c r="B100" s="135" t="s">
        <v>986</v>
      </c>
      <c r="C100" s="135" t="s">
        <v>365</v>
      </c>
      <c r="D100" s="135" t="s">
        <v>987</v>
      </c>
    </row>
    <row r="101" spans="1:4" ht="15" customHeight="1">
      <c r="A101" s="133" t="s">
        <v>366</v>
      </c>
      <c r="B101" s="135" t="s">
        <v>988</v>
      </c>
      <c r="C101" s="135" t="s">
        <v>367</v>
      </c>
      <c r="D101" s="135" t="s">
        <v>989</v>
      </c>
    </row>
    <row r="102" spans="1:4" ht="15" customHeight="1">
      <c r="A102" s="133" t="s">
        <v>368</v>
      </c>
      <c r="B102" s="135" t="s">
        <v>990</v>
      </c>
      <c r="C102" s="135" t="s">
        <v>369</v>
      </c>
      <c r="D102" s="135" t="s">
        <v>991</v>
      </c>
    </row>
    <row r="103" spans="1:4" ht="15" customHeight="1">
      <c r="A103" s="133" t="s">
        <v>370</v>
      </c>
      <c r="B103" s="135" t="s">
        <v>992</v>
      </c>
      <c r="C103" s="135" t="s">
        <v>371</v>
      </c>
      <c r="D103" s="135" t="s">
        <v>993</v>
      </c>
    </row>
    <row r="104" spans="1:4" ht="15" customHeight="1">
      <c r="A104" s="133" t="s">
        <v>372</v>
      </c>
      <c r="B104" s="135" t="s">
        <v>994</v>
      </c>
      <c r="C104" s="135" t="s">
        <v>373</v>
      </c>
      <c r="D104" s="135" t="s">
        <v>995</v>
      </c>
    </row>
    <row r="105" spans="1:4" ht="15" customHeight="1">
      <c r="A105" s="133" t="s">
        <v>374</v>
      </c>
      <c r="B105" s="135" t="s">
        <v>996</v>
      </c>
      <c r="C105" s="135" t="s">
        <v>375</v>
      </c>
      <c r="D105" s="135" t="s">
        <v>997</v>
      </c>
    </row>
    <row r="106" spans="1:4" ht="15" customHeight="1">
      <c r="A106" s="133" t="s">
        <v>376</v>
      </c>
      <c r="B106" s="135" t="s">
        <v>998</v>
      </c>
      <c r="C106" s="135" t="s">
        <v>377</v>
      </c>
      <c r="D106" s="135" t="s">
        <v>999</v>
      </c>
    </row>
    <row r="107" spans="1:4" ht="15" customHeight="1">
      <c r="A107" s="133" t="s">
        <v>378</v>
      </c>
      <c r="B107" s="135" t="s">
        <v>1000</v>
      </c>
      <c r="C107" s="135" t="s">
        <v>379</v>
      </c>
      <c r="D107" s="135" t="s">
        <v>1001</v>
      </c>
    </row>
    <row r="108" spans="1:4" ht="15" customHeight="1">
      <c r="A108" s="133" t="s">
        <v>380</v>
      </c>
      <c r="B108" s="135" t="s">
        <v>1002</v>
      </c>
      <c r="C108" s="135" t="s">
        <v>381</v>
      </c>
      <c r="D108" s="135" t="s">
        <v>1003</v>
      </c>
    </row>
    <row r="109" spans="1:4" ht="15" customHeight="1">
      <c r="A109" s="133" t="s">
        <v>382</v>
      </c>
      <c r="B109" s="135" t="s">
        <v>1004</v>
      </c>
      <c r="C109" s="135" t="s">
        <v>383</v>
      </c>
      <c r="D109" s="135" t="s">
        <v>1005</v>
      </c>
    </row>
    <row r="110" spans="1:4" ht="15" customHeight="1">
      <c r="A110" s="133" t="s">
        <v>384</v>
      </c>
      <c r="B110" s="135" t="s">
        <v>1006</v>
      </c>
      <c r="C110" s="135" t="s">
        <v>385</v>
      </c>
      <c r="D110" s="135" t="s">
        <v>1007</v>
      </c>
    </row>
    <row r="111" spans="1:4" ht="15" customHeight="1">
      <c r="A111" s="133" t="s">
        <v>386</v>
      </c>
      <c r="B111" s="135" t="s">
        <v>1008</v>
      </c>
      <c r="C111" s="135" t="s">
        <v>387</v>
      </c>
      <c r="D111" s="135" t="s">
        <v>1009</v>
      </c>
    </row>
    <row r="112" spans="1:4" ht="15" customHeight="1">
      <c r="A112" s="133" t="s">
        <v>388</v>
      </c>
      <c r="B112" s="135" t="s">
        <v>692</v>
      </c>
      <c r="C112" s="135" t="s">
        <v>389</v>
      </c>
      <c r="D112" s="135" t="s">
        <v>1010</v>
      </c>
    </row>
    <row r="113" spans="1:4" ht="15" customHeight="1">
      <c r="A113" s="133" t="s">
        <v>390</v>
      </c>
      <c r="B113" s="135" t="s">
        <v>1011</v>
      </c>
      <c r="C113" s="135" t="s">
        <v>391</v>
      </c>
      <c r="D113" s="135" t="s">
        <v>1012</v>
      </c>
    </row>
    <row r="114" spans="1:4" ht="15" customHeight="1">
      <c r="A114" s="133" t="s">
        <v>392</v>
      </c>
      <c r="B114" s="135" t="s">
        <v>1013</v>
      </c>
      <c r="C114" s="135" t="s">
        <v>393</v>
      </c>
      <c r="D114" s="135" t="s">
        <v>1014</v>
      </c>
    </row>
    <row r="115" spans="1:4" ht="15" customHeight="1">
      <c r="A115" s="133" t="s">
        <v>1015</v>
      </c>
      <c r="B115" s="135" t="s">
        <v>1016</v>
      </c>
      <c r="C115" s="135" t="s">
        <v>394</v>
      </c>
      <c r="D115" s="135" t="s">
        <v>1017</v>
      </c>
    </row>
    <row r="116" spans="1:4" ht="15" customHeight="1">
      <c r="A116" s="133" t="s">
        <v>1018</v>
      </c>
      <c r="B116" s="135" t="s">
        <v>1019</v>
      </c>
      <c r="C116" s="135" t="s">
        <v>395</v>
      </c>
      <c r="D116" s="135" t="s">
        <v>1020</v>
      </c>
    </row>
    <row r="117" spans="1:4" ht="15" customHeight="1">
      <c r="A117" s="133" t="s">
        <v>1021</v>
      </c>
      <c r="B117" s="135" t="s">
        <v>1022</v>
      </c>
      <c r="C117" s="135" t="s">
        <v>396</v>
      </c>
      <c r="D117" s="135" t="s">
        <v>1023</v>
      </c>
    </row>
    <row r="118" spans="1:4" ht="15" customHeight="1">
      <c r="A118" s="133" t="s">
        <v>397</v>
      </c>
      <c r="B118" s="135" t="s">
        <v>1016</v>
      </c>
      <c r="C118" s="135" t="s">
        <v>398</v>
      </c>
      <c r="D118" s="135" t="s">
        <v>1017</v>
      </c>
    </row>
    <row r="119" spans="1:4" ht="15" customHeight="1">
      <c r="A119" s="133" t="s">
        <v>399</v>
      </c>
      <c r="B119" s="135" t="s">
        <v>1024</v>
      </c>
      <c r="C119" s="135" t="s">
        <v>400</v>
      </c>
      <c r="D119" s="135" t="s">
        <v>1025</v>
      </c>
    </row>
    <row r="120" spans="1:4" ht="15" customHeight="1">
      <c r="A120" s="133" t="s">
        <v>401</v>
      </c>
      <c r="B120" s="135" t="s">
        <v>1026</v>
      </c>
      <c r="C120" s="135" t="s">
        <v>402</v>
      </c>
      <c r="D120" s="135" t="s">
        <v>1027</v>
      </c>
    </row>
    <row r="121" spans="1:4" ht="15" customHeight="1">
      <c r="A121" s="133" t="s">
        <v>403</v>
      </c>
      <c r="B121" s="135" t="s">
        <v>1028</v>
      </c>
      <c r="C121" s="135" t="s">
        <v>404</v>
      </c>
      <c r="D121" s="135" t="s">
        <v>1029</v>
      </c>
    </row>
    <row r="122" spans="1:4" ht="15" customHeight="1">
      <c r="A122" s="133" t="s">
        <v>405</v>
      </c>
      <c r="B122" s="135" t="s">
        <v>1030</v>
      </c>
      <c r="C122" s="135" t="s">
        <v>406</v>
      </c>
      <c r="D122" s="135" t="s">
        <v>1031</v>
      </c>
    </row>
    <row r="123" spans="1:4" ht="15" customHeight="1">
      <c r="A123" s="133" t="s">
        <v>407</v>
      </c>
      <c r="B123" s="135" t="s">
        <v>1032</v>
      </c>
      <c r="C123" s="135" t="s">
        <v>408</v>
      </c>
      <c r="D123" s="135" t="s">
        <v>1033</v>
      </c>
    </row>
    <row r="124" spans="1:4" ht="15" customHeight="1">
      <c r="A124" s="133" t="s">
        <v>409</v>
      </c>
      <c r="B124" s="135" t="s">
        <v>1034</v>
      </c>
      <c r="C124" s="135" t="s">
        <v>410</v>
      </c>
      <c r="D124" s="135" t="s">
        <v>1035</v>
      </c>
    </row>
    <row r="125" spans="1:4" ht="15" customHeight="1">
      <c r="A125" s="133" t="s">
        <v>411</v>
      </c>
      <c r="B125" s="135" t="s">
        <v>1036</v>
      </c>
      <c r="C125" s="135" t="s">
        <v>412</v>
      </c>
      <c r="D125" s="135" t="s">
        <v>1037</v>
      </c>
    </row>
    <row r="126" spans="1:4" ht="15" customHeight="1">
      <c r="A126" s="133" t="s">
        <v>413</v>
      </c>
      <c r="B126" s="135" t="s">
        <v>701</v>
      </c>
      <c r="C126" s="135" t="s">
        <v>414</v>
      </c>
      <c r="D126" s="135" t="s">
        <v>1038</v>
      </c>
    </row>
    <row r="127" spans="1:4" ht="15" customHeight="1">
      <c r="A127" s="133" t="s">
        <v>415</v>
      </c>
      <c r="B127" s="135" t="s">
        <v>1039</v>
      </c>
      <c r="C127" s="135" t="s">
        <v>416</v>
      </c>
      <c r="D127" s="135" t="s">
        <v>1040</v>
      </c>
    </row>
    <row r="128" spans="1:4" ht="15" customHeight="1">
      <c r="A128" s="133" t="s">
        <v>417</v>
      </c>
      <c r="B128" s="135" t="s">
        <v>1041</v>
      </c>
      <c r="C128" s="135" t="s">
        <v>418</v>
      </c>
      <c r="D128" s="135" t="s">
        <v>1042</v>
      </c>
    </row>
    <row r="129" spans="1:4" ht="15" customHeight="1">
      <c r="A129" s="133" t="s">
        <v>419</v>
      </c>
      <c r="B129" s="135" t="s">
        <v>1043</v>
      </c>
      <c r="C129" s="135" t="s">
        <v>420</v>
      </c>
      <c r="D129" s="135" t="s">
        <v>1044</v>
      </c>
    </row>
    <row r="130" spans="1:4" ht="15" customHeight="1">
      <c r="A130" s="133" t="s">
        <v>421</v>
      </c>
      <c r="B130" s="135" t="s">
        <v>1045</v>
      </c>
      <c r="C130" s="135" t="s">
        <v>422</v>
      </c>
      <c r="D130" s="135" t="s">
        <v>1046</v>
      </c>
    </row>
    <row r="131" spans="1:4" ht="15" customHeight="1">
      <c r="A131" s="133" t="s">
        <v>423</v>
      </c>
      <c r="B131" s="135" t="s">
        <v>709</v>
      </c>
      <c r="C131" s="135" t="s">
        <v>424</v>
      </c>
      <c r="D131" s="135" t="s">
        <v>1047</v>
      </c>
    </row>
    <row r="132" spans="1:4" ht="15" customHeight="1">
      <c r="A132" s="133" t="s">
        <v>425</v>
      </c>
      <c r="B132" s="135" t="s">
        <v>1048</v>
      </c>
      <c r="C132" s="135" t="s">
        <v>426</v>
      </c>
      <c r="D132" s="135" t="s">
        <v>1049</v>
      </c>
    </row>
    <row r="133" spans="1:4" ht="15" customHeight="1">
      <c r="A133" s="133" t="s">
        <v>427</v>
      </c>
      <c r="B133" s="135" t="s">
        <v>1050</v>
      </c>
      <c r="C133" s="135" t="s">
        <v>428</v>
      </c>
      <c r="D133" s="135" t="s">
        <v>1051</v>
      </c>
    </row>
    <row r="134" spans="1:4" ht="15" customHeight="1">
      <c r="A134" s="133" t="s">
        <v>429</v>
      </c>
      <c r="B134" s="135" t="s">
        <v>1052</v>
      </c>
      <c r="C134" s="135" t="s">
        <v>430</v>
      </c>
      <c r="D134" s="135" t="s">
        <v>1053</v>
      </c>
    </row>
    <row r="135" spans="1:4" ht="15" customHeight="1">
      <c r="A135" s="133" t="s">
        <v>431</v>
      </c>
      <c r="B135" s="135" t="s">
        <v>1054</v>
      </c>
      <c r="C135" s="135" t="s">
        <v>432</v>
      </c>
      <c r="D135" s="135" t="s">
        <v>1055</v>
      </c>
    </row>
    <row r="136" spans="1:4" ht="15" customHeight="1">
      <c r="A136" s="133" t="s">
        <v>433</v>
      </c>
      <c r="B136" s="135" t="s">
        <v>705</v>
      </c>
      <c r="C136" s="135" t="s">
        <v>434</v>
      </c>
      <c r="D136" s="135" t="s">
        <v>1056</v>
      </c>
    </row>
    <row r="137" spans="1:4" ht="15" customHeight="1">
      <c r="A137" s="133" t="s">
        <v>435</v>
      </c>
      <c r="B137" s="135" t="s">
        <v>1057</v>
      </c>
      <c r="C137" s="135" t="s">
        <v>436</v>
      </c>
      <c r="D137" s="135" t="s">
        <v>1058</v>
      </c>
    </row>
    <row r="138" spans="1:4" ht="15" customHeight="1">
      <c r="A138" s="133" t="s">
        <v>437</v>
      </c>
      <c r="B138" s="135" t="s">
        <v>713</v>
      </c>
      <c r="C138" s="135" t="s">
        <v>438</v>
      </c>
      <c r="D138" s="135" t="s">
        <v>1059</v>
      </c>
    </row>
    <row r="139" spans="1:4" ht="15" customHeight="1">
      <c r="A139" s="133" t="s">
        <v>1060</v>
      </c>
      <c r="B139" s="137" t="s">
        <v>713</v>
      </c>
      <c r="C139" s="137" t="s">
        <v>439</v>
      </c>
      <c r="D139" s="137" t="s">
        <v>1061</v>
      </c>
    </row>
    <row r="140" spans="1:4" ht="15" customHeight="1">
      <c r="A140" s="133" t="s">
        <v>440</v>
      </c>
      <c r="B140" s="135" t="s">
        <v>1062</v>
      </c>
      <c r="C140" s="135" t="s">
        <v>441</v>
      </c>
      <c r="D140" s="135" t="s">
        <v>1063</v>
      </c>
    </row>
    <row r="141" spans="1:4" ht="15" customHeight="1">
      <c r="A141" s="133" t="s">
        <v>1064</v>
      </c>
      <c r="B141" s="137" t="s">
        <v>1065</v>
      </c>
      <c r="C141" s="137" t="s">
        <v>442</v>
      </c>
      <c r="D141" s="137" t="s">
        <v>1066</v>
      </c>
    </row>
    <row r="142" spans="1:4" ht="15" customHeight="1">
      <c r="A142" s="133" t="s">
        <v>1067</v>
      </c>
      <c r="B142" s="135" t="s">
        <v>1068</v>
      </c>
      <c r="C142" s="135" t="s">
        <v>443</v>
      </c>
      <c r="D142" s="135" t="s">
        <v>1069</v>
      </c>
    </row>
    <row r="143" spans="1:4" ht="15" customHeight="1">
      <c r="A143" s="133" t="s">
        <v>444</v>
      </c>
      <c r="B143" s="135" t="s">
        <v>1070</v>
      </c>
      <c r="C143" s="135" t="s">
        <v>445</v>
      </c>
      <c r="D143" s="135" t="s">
        <v>1071</v>
      </c>
    </row>
    <row r="144" spans="1:4" ht="15" customHeight="1">
      <c r="A144" s="133" t="s">
        <v>446</v>
      </c>
      <c r="B144" s="135" t="s">
        <v>1072</v>
      </c>
      <c r="C144" s="135" t="s">
        <v>447</v>
      </c>
      <c r="D144" s="135" t="s">
        <v>1073</v>
      </c>
    </row>
    <row r="145" spans="1:4" ht="15" customHeight="1">
      <c r="A145" s="133" t="s">
        <v>448</v>
      </c>
      <c r="B145" s="135" t="s">
        <v>1074</v>
      </c>
      <c r="C145" s="135" t="s">
        <v>449</v>
      </c>
      <c r="D145" s="135" t="s">
        <v>1075</v>
      </c>
    </row>
    <row r="146" spans="1:4" ht="15" customHeight="1">
      <c r="A146" s="133" t="s">
        <v>450</v>
      </c>
      <c r="B146" s="135" t="s">
        <v>1076</v>
      </c>
      <c r="C146" s="135" t="s">
        <v>451</v>
      </c>
      <c r="D146" s="135" t="s">
        <v>1077</v>
      </c>
    </row>
    <row r="147" spans="1:4" ht="15" customHeight="1">
      <c r="A147" s="133" t="s">
        <v>452</v>
      </c>
      <c r="B147" s="135" t="s">
        <v>1078</v>
      </c>
      <c r="C147" s="135" t="s">
        <v>453</v>
      </c>
      <c r="D147" s="135" t="s">
        <v>1079</v>
      </c>
    </row>
    <row r="148" spans="1:4" ht="15" customHeight="1">
      <c r="A148" s="133" t="s">
        <v>454</v>
      </c>
      <c r="B148" s="135" t="s">
        <v>1080</v>
      </c>
      <c r="C148" s="135" t="s">
        <v>455</v>
      </c>
      <c r="D148" s="135" t="s">
        <v>1081</v>
      </c>
    </row>
    <row r="149" spans="1:4" ht="15" customHeight="1">
      <c r="A149" s="133" t="s">
        <v>456</v>
      </c>
      <c r="B149" s="135" t="s">
        <v>1082</v>
      </c>
      <c r="C149" s="135" t="s">
        <v>457</v>
      </c>
      <c r="D149" s="135" t="s">
        <v>1083</v>
      </c>
    </row>
    <row r="150" spans="1:4" ht="15" customHeight="1">
      <c r="A150" s="133" t="s">
        <v>458</v>
      </c>
      <c r="B150" s="135" t="s">
        <v>1084</v>
      </c>
      <c r="C150" s="135" t="s">
        <v>459</v>
      </c>
      <c r="D150" s="135" t="s">
        <v>1085</v>
      </c>
    </row>
    <row r="151" spans="1:4" ht="15" customHeight="1">
      <c r="A151" s="133" t="s">
        <v>460</v>
      </c>
      <c r="B151" s="135" t="s">
        <v>1086</v>
      </c>
      <c r="C151" s="135" t="s">
        <v>461</v>
      </c>
      <c r="D151" s="135" t="s">
        <v>1087</v>
      </c>
    </row>
    <row r="152" spans="1:4" ht="15" customHeight="1">
      <c r="A152" s="133" t="s">
        <v>462</v>
      </c>
      <c r="B152" s="135" t="s">
        <v>1088</v>
      </c>
      <c r="C152" s="135" t="s">
        <v>463</v>
      </c>
      <c r="D152" s="135" t="s">
        <v>1089</v>
      </c>
    </row>
    <row r="153" spans="1:4" ht="15" customHeight="1">
      <c r="A153" s="133" t="s">
        <v>464</v>
      </c>
      <c r="B153" s="135" t="s">
        <v>1090</v>
      </c>
      <c r="C153" s="135" t="s">
        <v>465</v>
      </c>
      <c r="D153" s="135" t="s">
        <v>1091</v>
      </c>
    </row>
    <row r="154" spans="1:4" ht="15" customHeight="1">
      <c r="A154" s="133" t="s">
        <v>466</v>
      </c>
      <c r="B154" s="135" t="s">
        <v>1092</v>
      </c>
      <c r="C154" s="135" t="s">
        <v>467</v>
      </c>
      <c r="D154" s="135" t="s">
        <v>1093</v>
      </c>
    </row>
    <row r="155" spans="1:4" ht="15" customHeight="1">
      <c r="A155" s="133" t="s">
        <v>468</v>
      </c>
      <c r="B155" s="135" t="s">
        <v>1094</v>
      </c>
      <c r="C155" s="135" t="s">
        <v>469</v>
      </c>
      <c r="D155" s="135" t="s">
        <v>1095</v>
      </c>
    </row>
    <row r="156" spans="1:4" ht="15" customHeight="1">
      <c r="A156" s="133" t="s">
        <v>470</v>
      </c>
      <c r="B156" s="135" t="s">
        <v>1096</v>
      </c>
      <c r="C156" s="135" t="s">
        <v>471</v>
      </c>
      <c r="D156" s="135" t="s">
        <v>1097</v>
      </c>
    </row>
    <row r="157" spans="1:4" ht="15" customHeight="1">
      <c r="A157" s="133" t="s">
        <v>472</v>
      </c>
      <c r="B157" s="135" t="s">
        <v>1098</v>
      </c>
      <c r="C157" s="135" t="s">
        <v>473</v>
      </c>
      <c r="D157" s="136" t="s">
        <v>1099</v>
      </c>
    </row>
    <row r="158" spans="1:4" ht="15" customHeight="1">
      <c r="A158" s="133" t="s">
        <v>474</v>
      </c>
      <c r="B158" s="135" t="s">
        <v>1100</v>
      </c>
      <c r="C158" s="135" t="s">
        <v>475</v>
      </c>
      <c r="D158" s="136" t="s">
        <v>1099</v>
      </c>
    </row>
    <row r="159" spans="1:4" ht="15" customHeight="1">
      <c r="A159" s="133" t="s">
        <v>476</v>
      </c>
      <c r="B159" s="135" t="s">
        <v>1101</v>
      </c>
      <c r="C159" s="135" t="s">
        <v>477</v>
      </c>
      <c r="D159" s="136" t="s">
        <v>1099</v>
      </c>
    </row>
    <row r="160" spans="1:4" ht="15" customHeight="1">
      <c r="A160" s="133" t="s">
        <v>478</v>
      </c>
      <c r="B160" s="135" t="s">
        <v>1102</v>
      </c>
      <c r="C160" s="135" t="s">
        <v>479</v>
      </c>
      <c r="D160" s="135" t="s">
        <v>1103</v>
      </c>
    </row>
    <row r="161" spans="1:4" ht="15" customHeight="1">
      <c r="A161" s="133" t="s">
        <v>480</v>
      </c>
      <c r="B161" s="135" t="s">
        <v>1104</v>
      </c>
      <c r="C161" s="135" t="s">
        <v>481</v>
      </c>
      <c r="D161" s="135" t="s">
        <v>1105</v>
      </c>
    </row>
    <row r="162" spans="1:4" ht="15" customHeight="1">
      <c r="A162" s="133" t="s">
        <v>482</v>
      </c>
      <c r="B162" s="135" t="s">
        <v>1106</v>
      </c>
      <c r="C162" s="135" t="s">
        <v>483</v>
      </c>
      <c r="D162" s="135" t="s">
        <v>1107</v>
      </c>
    </row>
    <row r="163" spans="1:4" ht="15" customHeight="1">
      <c r="A163" s="133" t="s">
        <v>484</v>
      </c>
      <c r="B163" s="135" t="s">
        <v>1108</v>
      </c>
      <c r="C163" s="135" t="s">
        <v>485</v>
      </c>
      <c r="D163" s="135" t="s">
        <v>1109</v>
      </c>
    </row>
    <row r="164" spans="1:4" ht="15" customHeight="1">
      <c r="A164" s="133" t="s">
        <v>486</v>
      </c>
      <c r="B164" s="135" t="s">
        <v>1110</v>
      </c>
      <c r="C164" s="135" t="s">
        <v>487</v>
      </c>
      <c r="D164" s="135" t="s">
        <v>1111</v>
      </c>
    </row>
    <row r="165" spans="1:4" ht="15" customHeight="1">
      <c r="A165" s="133" t="s">
        <v>488</v>
      </c>
      <c r="B165" s="135" t="s">
        <v>1112</v>
      </c>
      <c r="C165" s="135" t="s">
        <v>489</v>
      </c>
      <c r="D165" s="135" t="s">
        <v>1113</v>
      </c>
    </row>
    <row r="166" spans="1:4" ht="15" customHeight="1">
      <c r="A166" s="133" t="s">
        <v>490</v>
      </c>
      <c r="B166" s="135" t="s">
        <v>1114</v>
      </c>
      <c r="C166" s="135" t="s">
        <v>491</v>
      </c>
      <c r="D166" s="135" t="s">
        <v>1115</v>
      </c>
    </row>
    <row r="167" spans="1:4" ht="15" customHeight="1">
      <c r="A167" s="133" t="s">
        <v>492</v>
      </c>
      <c r="B167" s="135" t="s">
        <v>1116</v>
      </c>
      <c r="C167" s="135" t="s">
        <v>493</v>
      </c>
      <c r="D167" s="135" t="s">
        <v>1117</v>
      </c>
    </row>
    <row r="168" spans="1:4" ht="15" customHeight="1">
      <c r="A168" s="133" t="s">
        <v>494</v>
      </c>
      <c r="B168" s="135" t="s">
        <v>1118</v>
      </c>
      <c r="C168" s="135" t="s">
        <v>495</v>
      </c>
      <c r="D168" s="135" t="s">
        <v>1119</v>
      </c>
    </row>
    <row r="169" spans="1:4" ht="15" customHeight="1">
      <c r="A169" s="133" t="s">
        <v>496</v>
      </c>
      <c r="B169" s="135" t="s">
        <v>1120</v>
      </c>
      <c r="C169" s="135" t="s">
        <v>497</v>
      </c>
      <c r="D169" s="135" t="s">
        <v>1121</v>
      </c>
    </row>
    <row r="170" spans="1:4" ht="15" customHeight="1">
      <c r="A170" s="133" t="s">
        <v>498</v>
      </c>
      <c r="B170" s="135" t="s">
        <v>1122</v>
      </c>
      <c r="C170" s="135" t="s">
        <v>499</v>
      </c>
      <c r="D170" s="135" t="s">
        <v>1123</v>
      </c>
    </row>
    <row r="171" spans="1:4" ht="15" customHeight="1">
      <c r="A171" s="133" t="s">
        <v>500</v>
      </c>
      <c r="B171" s="135" t="s">
        <v>1124</v>
      </c>
      <c r="C171" s="135" t="s">
        <v>501</v>
      </c>
      <c r="D171" s="135" t="s">
        <v>1125</v>
      </c>
    </row>
    <row r="172" spans="1:4" ht="15" customHeight="1">
      <c r="A172" s="133" t="s">
        <v>502</v>
      </c>
      <c r="B172" s="135" t="s">
        <v>1126</v>
      </c>
      <c r="C172" s="135" t="s">
        <v>503</v>
      </c>
      <c r="D172" s="136" t="s">
        <v>950</v>
      </c>
    </row>
    <row r="173" spans="1:4" ht="15" customHeight="1">
      <c r="A173" s="133" t="s">
        <v>504</v>
      </c>
      <c r="B173" s="135" t="s">
        <v>1127</v>
      </c>
      <c r="C173" s="135" t="s">
        <v>505</v>
      </c>
      <c r="D173" s="135" t="s">
        <v>1128</v>
      </c>
    </row>
    <row r="174" spans="1:4" ht="15" customHeight="1">
      <c r="A174" s="133" t="s">
        <v>506</v>
      </c>
      <c r="B174" s="135" t="s">
        <v>1129</v>
      </c>
      <c r="C174" s="135" t="s">
        <v>507</v>
      </c>
      <c r="D174" s="136" t="s">
        <v>950</v>
      </c>
    </row>
    <row r="175" spans="1:4" ht="15" customHeight="1">
      <c r="A175" s="133" t="s">
        <v>508</v>
      </c>
      <c r="B175" s="135" t="s">
        <v>1130</v>
      </c>
      <c r="C175" s="135" t="s">
        <v>509</v>
      </c>
      <c r="D175" s="135" t="s">
        <v>1131</v>
      </c>
    </row>
    <row r="176" spans="1:4" ht="15" customHeight="1">
      <c r="A176" s="133" t="s">
        <v>510</v>
      </c>
      <c r="B176" s="135" t="s">
        <v>756</v>
      </c>
      <c r="C176" s="135" t="s">
        <v>511</v>
      </c>
      <c r="D176" s="135" t="s">
        <v>1132</v>
      </c>
    </row>
    <row r="177" spans="1:4" ht="15" customHeight="1">
      <c r="A177" s="133" t="s">
        <v>512</v>
      </c>
      <c r="B177" s="135" t="s">
        <v>1133</v>
      </c>
      <c r="C177" s="135" t="s">
        <v>513</v>
      </c>
      <c r="D177" s="135" t="s">
        <v>1134</v>
      </c>
    </row>
    <row r="178" spans="1:4" ht="15" customHeight="1">
      <c r="A178" s="133" t="s">
        <v>514</v>
      </c>
      <c r="B178" s="135" t="s">
        <v>1135</v>
      </c>
      <c r="C178" s="135" t="s">
        <v>515</v>
      </c>
      <c r="D178" s="135" t="s">
        <v>1136</v>
      </c>
    </row>
    <row r="179" spans="1:4" ht="15" customHeight="1">
      <c r="A179" s="133" t="s">
        <v>516</v>
      </c>
      <c r="B179" s="135" t="s">
        <v>1137</v>
      </c>
      <c r="C179" s="135" t="s">
        <v>517</v>
      </c>
      <c r="D179" s="135" t="s">
        <v>1138</v>
      </c>
    </row>
    <row r="180" spans="1:4" ht="15" customHeight="1">
      <c r="A180" s="133" t="s">
        <v>518</v>
      </c>
      <c r="B180" s="135" t="s">
        <v>1139</v>
      </c>
      <c r="C180" s="135" t="s">
        <v>519</v>
      </c>
      <c r="D180" s="136" t="s">
        <v>950</v>
      </c>
    </row>
    <row r="181" spans="1:4" ht="15" customHeight="1">
      <c r="A181" s="133" t="s">
        <v>520</v>
      </c>
      <c r="B181" s="135" t="s">
        <v>521</v>
      </c>
      <c r="C181" s="135" t="s">
        <v>522</v>
      </c>
      <c r="D181" s="135" t="s">
        <v>523</v>
      </c>
    </row>
    <row r="182" spans="1:4" ht="15" customHeight="1">
      <c r="A182" s="133" t="s">
        <v>524</v>
      </c>
      <c r="B182" s="135" t="s">
        <v>521</v>
      </c>
      <c r="C182" s="135" t="s">
        <v>525</v>
      </c>
      <c r="D182" s="135" t="s">
        <v>526</v>
      </c>
    </row>
    <row r="183" spans="1:4" ht="15" customHeight="1">
      <c r="A183" s="133" t="s">
        <v>527</v>
      </c>
      <c r="B183" s="135" t="s">
        <v>528</v>
      </c>
      <c r="C183" s="135" t="s">
        <v>529</v>
      </c>
      <c r="D183" s="135" t="s">
        <v>530</v>
      </c>
    </row>
    <row r="184" spans="1:4" ht="15" customHeight="1">
      <c r="A184" s="133" t="s">
        <v>531</v>
      </c>
      <c r="B184" s="135" t="s">
        <v>532</v>
      </c>
      <c r="C184" s="135" t="s">
        <v>533</v>
      </c>
      <c r="D184" s="135" t="s">
        <v>534</v>
      </c>
    </row>
    <row r="185" spans="1:4" ht="15" customHeight="1">
      <c r="A185" s="133" t="s">
        <v>535</v>
      </c>
      <c r="B185" s="135" t="s">
        <v>536</v>
      </c>
      <c r="C185" s="138" t="s">
        <v>537</v>
      </c>
      <c r="D185" s="135" t="s">
        <v>538</v>
      </c>
    </row>
    <row r="186" spans="1:4" ht="15" customHeight="1">
      <c r="A186" s="133" t="s">
        <v>539</v>
      </c>
      <c r="B186" s="135" t="s">
        <v>540</v>
      </c>
      <c r="C186" s="135" t="s">
        <v>541</v>
      </c>
      <c r="D186" s="135" t="s">
        <v>542</v>
      </c>
    </row>
    <row r="187" spans="1:4" ht="15" customHeight="1">
      <c r="A187" s="133" t="s">
        <v>543</v>
      </c>
      <c r="B187" s="135" t="s">
        <v>544</v>
      </c>
      <c r="C187" s="135" t="s">
        <v>545</v>
      </c>
      <c r="D187" s="135" t="s">
        <v>546</v>
      </c>
    </row>
    <row r="188" spans="1:4" ht="15" customHeight="1">
      <c r="A188" s="133" t="s">
        <v>547</v>
      </c>
      <c r="B188" s="135" t="s">
        <v>548</v>
      </c>
      <c r="C188" s="135" t="s">
        <v>549</v>
      </c>
      <c r="D188" s="135" t="s">
        <v>550</v>
      </c>
    </row>
    <row r="189" spans="1:4" ht="15" customHeight="1">
      <c r="A189" s="133" t="s">
        <v>551</v>
      </c>
      <c r="B189" s="135" t="s">
        <v>552</v>
      </c>
      <c r="C189" s="135" t="s">
        <v>553</v>
      </c>
      <c r="D189" s="135" t="s">
        <v>554</v>
      </c>
    </row>
    <row r="190" spans="1:4" ht="15" customHeight="1">
      <c r="A190" s="133" t="s">
        <v>555</v>
      </c>
      <c r="B190" s="135" t="s">
        <v>556</v>
      </c>
      <c r="C190" s="135" t="s">
        <v>557</v>
      </c>
      <c r="D190" s="135" t="s">
        <v>558</v>
      </c>
    </row>
    <row r="191" spans="1:4" ht="15" customHeight="1">
      <c r="A191" s="133" t="s">
        <v>559</v>
      </c>
      <c r="B191" s="135" t="s">
        <v>560</v>
      </c>
      <c r="C191" s="135" t="s">
        <v>561</v>
      </c>
      <c r="D191" s="135" t="s">
        <v>562</v>
      </c>
    </row>
    <row r="192" spans="1:4" ht="15" customHeight="1">
      <c r="A192" s="133" t="s">
        <v>563</v>
      </c>
      <c r="B192" s="135" t="s">
        <v>564</v>
      </c>
      <c r="C192" s="135" t="s">
        <v>565</v>
      </c>
      <c r="D192" s="135" t="s">
        <v>566</v>
      </c>
    </row>
    <row r="193" spans="1:4" ht="15" customHeight="1">
      <c r="A193" s="133" t="s">
        <v>567</v>
      </c>
      <c r="B193" s="135" t="s">
        <v>568</v>
      </c>
      <c r="C193" s="135" t="s">
        <v>569</v>
      </c>
      <c r="D193" s="135" t="s">
        <v>570</v>
      </c>
    </row>
    <row r="194" spans="1:4" ht="15" customHeight="1">
      <c r="A194" s="133" t="s">
        <v>571</v>
      </c>
      <c r="B194" s="135" t="s">
        <v>572</v>
      </c>
      <c r="C194" s="135" t="s">
        <v>573</v>
      </c>
      <c r="D194" s="135" t="s">
        <v>574</v>
      </c>
    </row>
    <row r="195" spans="1:4" ht="15" customHeight="1">
      <c r="A195" s="133" t="s">
        <v>575</v>
      </c>
      <c r="B195" s="135" t="s">
        <v>576</v>
      </c>
      <c r="C195" s="135" t="s">
        <v>577</v>
      </c>
      <c r="D195" s="135" t="s">
        <v>578</v>
      </c>
    </row>
    <row r="196" spans="1:4" ht="15" customHeight="1">
      <c r="A196" s="133" t="s">
        <v>579</v>
      </c>
      <c r="B196" s="135" t="s">
        <v>580</v>
      </c>
      <c r="C196" s="135" t="s">
        <v>581</v>
      </c>
      <c r="D196" s="135" t="s">
        <v>582</v>
      </c>
    </row>
    <row r="197" spans="1:4" ht="15" customHeight="1">
      <c r="A197" s="133" t="s">
        <v>583</v>
      </c>
      <c r="B197" s="135" t="s">
        <v>584</v>
      </c>
      <c r="C197" s="135" t="s">
        <v>585</v>
      </c>
      <c r="D197" s="135" t="s">
        <v>586</v>
      </c>
    </row>
    <row r="198" spans="1:4" ht="15" customHeight="1">
      <c r="A198" s="133" t="s">
        <v>587</v>
      </c>
      <c r="B198" s="135" t="s">
        <v>588</v>
      </c>
      <c r="C198" s="135" t="s">
        <v>589</v>
      </c>
      <c r="D198" s="135" t="s">
        <v>590</v>
      </c>
    </row>
    <row r="199" spans="1:4" ht="15" customHeight="1">
      <c r="A199" s="133" t="s">
        <v>591</v>
      </c>
      <c r="B199" s="135" t="s">
        <v>592</v>
      </c>
      <c r="C199" s="135" t="s">
        <v>593</v>
      </c>
      <c r="D199" s="135" t="s">
        <v>594</v>
      </c>
    </row>
    <row r="200" spans="1:4" ht="15" customHeight="1">
      <c r="A200" s="133" t="s">
        <v>595</v>
      </c>
      <c r="B200" s="135" t="s">
        <v>596</v>
      </c>
      <c r="C200" s="135" t="s">
        <v>597</v>
      </c>
      <c r="D200" s="135" t="s">
        <v>598</v>
      </c>
    </row>
    <row r="201" spans="1:4" ht="15" customHeight="1">
      <c r="A201" s="133" t="s">
        <v>599</v>
      </c>
      <c r="B201" s="135" t="s">
        <v>600</v>
      </c>
      <c r="C201" s="135" t="s">
        <v>601</v>
      </c>
      <c r="D201" s="135" t="s">
        <v>602</v>
      </c>
    </row>
    <row r="202" spans="1:4" ht="15" customHeight="1">
      <c r="A202" s="133" t="s">
        <v>603</v>
      </c>
      <c r="B202" s="135" t="s">
        <v>604</v>
      </c>
      <c r="C202" s="135" t="s">
        <v>605</v>
      </c>
      <c r="D202" s="135" t="s">
        <v>606</v>
      </c>
    </row>
    <row r="203" spans="1:4" ht="15" customHeight="1">
      <c r="A203" s="133" t="s">
        <v>607</v>
      </c>
      <c r="B203" s="135" t="s">
        <v>608</v>
      </c>
      <c r="C203" s="135" t="s">
        <v>609</v>
      </c>
      <c r="D203" s="135" t="s">
        <v>610</v>
      </c>
    </row>
    <row r="204" spans="1:4" ht="15" customHeight="1">
      <c r="A204" s="133" t="s">
        <v>611</v>
      </c>
      <c r="B204" s="135" t="s">
        <v>612</v>
      </c>
      <c r="C204" s="135" t="s">
        <v>613</v>
      </c>
      <c r="D204" s="135" t="s">
        <v>614</v>
      </c>
    </row>
    <row r="205" spans="1:4" ht="15" customHeight="1">
      <c r="A205" s="133" t="s">
        <v>615</v>
      </c>
      <c r="B205" s="135" t="s">
        <v>616</v>
      </c>
      <c r="C205" s="135" t="s">
        <v>617</v>
      </c>
      <c r="D205" s="135" t="s">
        <v>618</v>
      </c>
    </row>
    <row r="206" spans="1:4" ht="15" customHeight="1">
      <c r="A206" s="133" t="s">
        <v>619</v>
      </c>
      <c r="B206" s="135" t="s">
        <v>620</v>
      </c>
      <c r="C206" s="135" t="s">
        <v>621</v>
      </c>
      <c r="D206" s="135" t="s">
        <v>622</v>
      </c>
    </row>
    <row r="207" spans="1:4" ht="15" customHeight="1">
      <c r="A207" s="133" t="s">
        <v>623</v>
      </c>
      <c r="B207" s="135" t="s">
        <v>624</v>
      </c>
      <c r="C207" s="135" t="s">
        <v>625</v>
      </c>
      <c r="D207" s="135" t="s">
        <v>626</v>
      </c>
    </row>
    <row r="208" spans="1:4" ht="15" customHeight="1">
      <c r="A208" s="133" t="s">
        <v>627</v>
      </c>
      <c r="B208" s="135" t="s">
        <v>628</v>
      </c>
      <c r="C208" s="135" t="s">
        <v>629</v>
      </c>
      <c r="D208" s="135" t="s">
        <v>630</v>
      </c>
    </row>
    <row r="209" spans="1:4" ht="15" customHeight="1">
      <c r="A209" s="133" t="s">
        <v>631</v>
      </c>
      <c r="B209" s="135" t="s">
        <v>632</v>
      </c>
      <c r="C209" s="135" t="s">
        <v>633</v>
      </c>
      <c r="D209" s="135" t="s">
        <v>634</v>
      </c>
    </row>
    <row r="210" spans="1:4" ht="15" customHeight="1">
      <c r="A210" s="133" t="s">
        <v>635</v>
      </c>
      <c r="B210" s="135" t="s">
        <v>636</v>
      </c>
      <c r="C210" s="135" t="s">
        <v>637</v>
      </c>
      <c r="D210" s="135" t="s">
        <v>638</v>
      </c>
    </row>
    <row r="211" spans="1:4" ht="15" customHeight="1">
      <c r="A211" s="133" t="s">
        <v>639</v>
      </c>
      <c r="B211" s="135" t="s">
        <v>640</v>
      </c>
      <c r="C211" s="135" t="s">
        <v>641</v>
      </c>
      <c r="D211" s="135" t="s">
        <v>642</v>
      </c>
    </row>
    <row r="212" spans="1:4" ht="15" customHeight="1">
      <c r="A212" s="133" t="s">
        <v>643</v>
      </c>
      <c r="B212" s="135" t="s">
        <v>644</v>
      </c>
      <c r="C212" s="135" t="s">
        <v>645</v>
      </c>
      <c r="D212" s="135" t="s">
        <v>646</v>
      </c>
    </row>
    <row r="213" spans="1:4" ht="15" customHeight="1">
      <c r="A213" s="133" t="s">
        <v>647</v>
      </c>
      <c r="B213" s="135" t="s">
        <v>648</v>
      </c>
      <c r="C213" s="135" t="s">
        <v>649</v>
      </c>
      <c r="D213" s="135" t="s">
        <v>650</v>
      </c>
    </row>
    <row r="214" spans="1:4" ht="15" customHeight="1">
      <c r="A214" s="133" t="s">
        <v>651</v>
      </c>
      <c r="B214" s="135" t="s">
        <v>652</v>
      </c>
      <c r="C214" s="135" t="s">
        <v>653</v>
      </c>
      <c r="D214" s="135" t="s">
        <v>654</v>
      </c>
    </row>
    <row r="215" spans="1:4" ht="15" customHeight="1">
      <c r="A215" s="133" t="s">
        <v>655</v>
      </c>
      <c r="B215" s="135" t="s">
        <v>656</v>
      </c>
      <c r="C215" s="135" t="s">
        <v>657</v>
      </c>
      <c r="D215" s="135" t="s">
        <v>658</v>
      </c>
    </row>
    <row r="216" spans="1:4" ht="15" customHeight="1">
      <c r="A216" s="133" t="s">
        <v>659</v>
      </c>
      <c r="B216" s="135" t="s">
        <v>660</v>
      </c>
      <c r="C216" s="135" t="s">
        <v>661</v>
      </c>
      <c r="D216" s="135" t="s">
        <v>662</v>
      </c>
    </row>
    <row r="217" spans="1:4" ht="15" customHeight="1">
      <c r="A217" s="133" t="s">
        <v>663</v>
      </c>
      <c r="B217" s="135" t="s">
        <v>664</v>
      </c>
      <c r="C217" s="135" t="s">
        <v>665</v>
      </c>
      <c r="D217" s="135" t="s">
        <v>666</v>
      </c>
    </row>
    <row r="218" spans="1:4" ht="15" customHeight="1">
      <c r="A218" s="133" t="s">
        <v>667</v>
      </c>
      <c r="B218" s="135" t="s">
        <v>668</v>
      </c>
      <c r="C218" s="135" t="s">
        <v>669</v>
      </c>
      <c r="D218" s="135" t="s">
        <v>670</v>
      </c>
    </row>
    <row r="219" spans="1:4" ht="15" customHeight="1">
      <c r="A219" s="133" t="s">
        <v>671</v>
      </c>
      <c r="B219" s="135" t="s">
        <v>672</v>
      </c>
      <c r="C219" s="135" t="s">
        <v>673</v>
      </c>
      <c r="D219" s="135" t="s">
        <v>674</v>
      </c>
    </row>
    <row r="220" spans="1:4" ht="15" customHeight="1">
      <c r="A220" s="133" t="s">
        <v>675</v>
      </c>
      <c r="B220" s="135" t="s">
        <v>676</v>
      </c>
      <c r="C220" s="135" t="s">
        <v>677</v>
      </c>
      <c r="D220" s="135" t="s">
        <v>678</v>
      </c>
    </row>
    <row r="221" spans="1:4" ht="15" customHeight="1">
      <c r="A221" s="133" t="s">
        <v>679</v>
      </c>
      <c r="B221" s="135" t="s">
        <v>680</v>
      </c>
      <c r="C221" s="135" t="s">
        <v>681</v>
      </c>
      <c r="D221" s="135" t="s">
        <v>682</v>
      </c>
    </row>
    <row r="222" spans="1:4" ht="15" customHeight="1">
      <c r="A222" s="133" t="s">
        <v>683</v>
      </c>
      <c r="B222" s="135" t="s">
        <v>684</v>
      </c>
      <c r="C222" s="135" t="s">
        <v>685</v>
      </c>
      <c r="D222" s="135" t="s">
        <v>686</v>
      </c>
    </row>
    <row r="223" spans="1:4" ht="15" customHeight="1">
      <c r="A223" s="133" t="s">
        <v>687</v>
      </c>
      <c r="B223" s="135" t="s">
        <v>688</v>
      </c>
      <c r="C223" s="135" t="s">
        <v>689</v>
      </c>
      <c r="D223" s="135" t="s">
        <v>690</v>
      </c>
    </row>
    <row r="224" spans="1:4" ht="15" customHeight="1">
      <c r="A224" s="133" t="s">
        <v>691</v>
      </c>
      <c r="B224" s="135" t="s">
        <v>692</v>
      </c>
      <c r="C224" s="135" t="s">
        <v>693</v>
      </c>
      <c r="D224" s="135" t="s">
        <v>694</v>
      </c>
    </row>
    <row r="225" spans="1:4" ht="15" customHeight="1">
      <c r="A225" s="133" t="s">
        <v>695</v>
      </c>
      <c r="B225" s="135" t="s">
        <v>696</v>
      </c>
      <c r="C225" s="135" t="s">
        <v>697</v>
      </c>
      <c r="D225" s="135" t="s">
        <v>698</v>
      </c>
    </row>
    <row r="226" spans="1:4" ht="15" customHeight="1">
      <c r="A226" s="133" t="s">
        <v>1140</v>
      </c>
      <c r="B226" s="137" t="s">
        <v>1011</v>
      </c>
      <c r="C226" s="137" t="s">
        <v>699</v>
      </c>
      <c r="D226" s="137" t="s">
        <v>1141</v>
      </c>
    </row>
    <row r="227" spans="1:4" ht="15" customHeight="1">
      <c r="A227" s="133" t="s">
        <v>700</v>
      </c>
      <c r="B227" s="135" t="s">
        <v>701</v>
      </c>
      <c r="C227" s="135" t="s">
        <v>702</v>
      </c>
      <c r="D227" s="135" t="s">
        <v>703</v>
      </c>
    </row>
    <row r="228" spans="1:4" ht="15" customHeight="1">
      <c r="A228" s="133" t="s">
        <v>704</v>
      </c>
      <c r="B228" s="135" t="s">
        <v>705</v>
      </c>
      <c r="C228" s="135" t="s">
        <v>706</v>
      </c>
      <c r="D228" s="135" t="s">
        <v>707</v>
      </c>
    </row>
    <row r="229" spans="1:4" ht="15" customHeight="1">
      <c r="A229" s="133" t="s">
        <v>708</v>
      </c>
      <c r="B229" s="135" t="s">
        <v>709</v>
      </c>
      <c r="C229" s="135" t="s">
        <v>710</v>
      </c>
      <c r="D229" s="135" t="s">
        <v>711</v>
      </c>
    </row>
    <row r="230" spans="1:4" ht="15" customHeight="1">
      <c r="A230" s="133" t="s">
        <v>712</v>
      </c>
      <c r="B230" s="135" t="s">
        <v>713</v>
      </c>
      <c r="C230" s="135" t="s">
        <v>714</v>
      </c>
      <c r="D230" s="135" t="s">
        <v>715</v>
      </c>
    </row>
    <row r="231" spans="1:4" ht="15" customHeight="1">
      <c r="A231" s="167" t="s">
        <v>716</v>
      </c>
      <c r="B231" s="168" t="s">
        <v>717</v>
      </c>
      <c r="C231" s="168" t="s">
        <v>718</v>
      </c>
      <c r="D231" s="168" t="s">
        <v>719</v>
      </c>
    </row>
    <row r="232" spans="1:4" ht="15" customHeight="1">
      <c r="A232" s="167" t="s">
        <v>1142</v>
      </c>
      <c r="B232" s="168" t="s">
        <v>720</v>
      </c>
      <c r="C232" s="168" t="s">
        <v>721</v>
      </c>
      <c r="D232" s="168" t="s">
        <v>722</v>
      </c>
    </row>
    <row r="233" spans="1:4" ht="15" customHeight="1">
      <c r="A233" s="167" t="s">
        <v>723</v>
      </c>
      <c r="B233" s="168" t="s">
        <v>724</v>
      </c>
      <c r="C233" s="168" t="s">
        <v>725</v>
      </c>
      <c r="D233" s="168" t="s">
        <v>726</v>
      </c>
    </row>
    <row r="234" spans="1:4" ht="15" customHeight="1">
      <c r="A234" s="169" t="s">
        <v>1211</v>
      </c>
      <c r="B234" s="170" t="s">
        <v>720</v>
      </c>
      <c r="C234" s="170" t="s">
        <v>721</v>
      </c>
      <c r="D234" s="170" t="s">
        <v>722</v>
      </c>
    </row>
    <row r="235" spans="1:4" ht="15" customHeight="1">
      <c r="A235" s="133" t="s">
        <v>727</v>
      </c>
      <c r="B235" s="135" t="s">
        <v>728</v>
      </c>
      <c r="C235" s="135" t="s">
        <v>729</v>
      </c>
      <c r="D235" s="135" t="s">
        <v>730</v>
      </c>
    </row>
    <row r="236" spans="1:4" ht="15" customHeight="1">
      <c r="A236" s="133" t="s">
        <v>731</v>
      </c>
      <c r="B236" s="135" t="s">
        <v>720</v>
      </c>
      <c r="C236" s="135" t="s">
        <v>721</v>
      </c>
      <c r="D236" s="135" t="s">
        <v>732</v>
      </c>
    </row>
    <row r="237" spans="1:4" ht="15" customHeight="1">
      <c r="A237" s="133" t="s">
        <v>733</v>
      </c>
      <c r="B237" s="135" t="s">
        <v>734</v>
      </c>
      <c r="C237" s="139" t="s">
        <v>735</v>
      </c>
      <c r="D237" s="135" t="s">
        <v>736</v>
      </c>
    </row>
    <row r="238" spans="1:4" ht="15" customHeight="1">
      <c r="A238" s="133" t="s">
        <v>737</v>
      </c>
      <c r="B238" s="135" t="s">
        <v>738</v>
      </c>
      <c r="C238" s="135" t="s">
        <v>739</v>
      </c>
      <c r="D238" s="135" t="s">
        <v>740</v>
      </c>
    </row>
    <row r="239" spans="1:4" ht="15" customHeight="1">
      <c r="A239" s="133" t="s">
        <v>741</v>
      </c>
      <c r="B239" s="135" t="s">
        <v>742</v>
      </c>
      <c r="C239" s="135" t="s">
        <v>743</v>
      </c>
      <c r="D239" s="135" t="s">
        <v>744</v>
      </c>
    </row>
    <row r="240" spans="1:4" ht="15" customHeight="1">
      <c r="A240" s="133" t="s">
        <v>745</v>
      </c>
      <c r="B240" s="135" t="s">
        <v>746</v>
      </c>
      <c r="C240" s="135" t="s">
        <v>747</v>
      </c>
      <c r="D240" s="135" t="s">
        <v>748</v>
      </c>
    </row>
    <row r="241" spans="1:4" ht="15" customHeight="1">
      <c r="A241" s="133" t="s">
        <v>749</v>
      </c>
      <c r="B241" s="137" t="s">
        <v>1143</v>
      </c>
      <c r="C241" s="140" t="s">
        <v>750</v>
      </c>
      <c r="D241" s="137" t="s">
        <v>1144</v>
      </c>
    </row>
    <row r="242" spans="1:4" ht="15" customHeight="1">
      <c r="A242" s="133" t="s">
        <v>751</v>
      </c>
      <c r="B242" s="135" t="s">
        <v>752</v>
      </c>
      <c r="C242" s="135" t="s">
        <v>753</v>
      </c>
      <c r="D242" s="135" t="s">
        <v>754</v>
      </c>
    </row>
    <row r="243" spans="1:4" ht="15" customHeight="1">
      <c r="A243" s="133" t="s">
        <v>755</v>
      </c>
      <c r="B243" s="135" t="s">
        <v>756</v>
      </c>
      <c r="C243" s="135" t="s">
        <v>757</v>
      </c>
      <c r="D243" s="135" t="s">
        <v>758</v>
      </c>
    </row>
    <row r="244" spans="1:4" ht="15" customHeight="1">
      <c r="A244" s="141" t="s">
        <v>759</v>
      </c>
      <c r="B244" s="133" t="s">
        <v>1145</v>
      </c>
      <c r="C244" s="133" t="s">
        <v>1146</v>
      </c>
      <c r="D244" s="133" t="s">
        <v>1147</v>
      </c>
    </row>
    <row r="245" spans="1:4" ht="15" customHeight="1">
      <c r="A245" s="135" t="s">
        <v>760</v>
      </c>
      <c r="B245" s="134" t="s">
        <v>1148</v>
      </c>
      <c r="C245" s="134" t="s">
        <v>1149</v>
      </c>
      <c r="D245" s="134" t="s">
        <v>1150</v>
      </c>
    </row>
    <row r="246" spans="1:4" ht="15" customHeight="1">
      <c r="A246" s="142" t="s">
        <v>1151</v>
      </c>
      <c r="B246" s="134" t="s">
        <v>1152</v>
      </c>
      <c r="C246" s="143" t="s">
        <v>1153</v>
      </c>
      <c r="D246" s="134" t="s">
        <v>1154</v>
      </c>
    </row>
    <row r="247" spans="1:4" ht="15" customHeight="1">
      <c r="A247" s="144" t="s">
        <v>1155</v>
      </c>
      <c r="B247" s="137" t="s">
        <v>761</v>
      </c>
      <c r="C247" s="137" t="s">
        <v>762</v>
      </c>
      <c r="D247" s="137" t="s">
        <v>763</v>
      </c>
    </row>
    <row r="248" spans="1:4" ht="15" customHeight="1">
      <c r="A248" s="144" t="s">
        <v>1156</v>
      </c>
      <c r="B248" s="137" t="s">
        <v>1157</v>
      </c>
      <c r="C248" s="137" t="s">
        <v>1158</v>
      </c>
      <c r="D248" s="137" t="s">
        <v>1159</v>
      </c>
    </row>
    <row r="249" spans="1:4" ht="15" customHeight="1">
      <c r="A249" s="144" t="s">
        <v>1160</v>
      </c>
      <c r="B249" s="137" t="s">
        <v>764</v>
      </c>
      <c r="C249" s="137" t="s">
        <v>1161</v>
      </c>
      <c r="D249" s="137" t="s">
        <v>1162</v>
      </c>
    </row>
    <row r="250" spans="1:4" ht="15" customHeight="1">
      <c r="A250" s="144" t="s">
        <v>1163</v>
      </c>
      <c r="B250" s="137" t="s">
        <v>765</v>
      </c>
      <c r="C250" s="137" t="s">
        <v>1164</v>
      </c>
      <c r="D250" s="137" t="s">
        <v>1165</v>
      </c>
    </row>
    <row r="251" spans="1:4" ht="15" customHeight="1">
      <c r="A251" s="144" t="s">
        <v>1166</v>
      </c>
      <c r="B251" s="137" t="s">
        <v>766</v>
      </c>
      <c r="C251" s="137" t="s">
        <v>767</v>
      </c>
      <c r="D251" s="137" t="s">
        <v>1167</v>
      </c>
    </row>
    <row r="252" spans="1:4" ht="15" customHeight="1">
      <c r="A252" s="144" t="s">
        <v>1168</v>
      </c>
      <c r="B252" s="137" t="s">
        <v>768</v>
      </c>
      <c r="C252" s="137" t="s">
        <v>769</v>
      </c>
      <c r="D252" s="137" t="s">
        <v>1169</v>
      </c>
    </row>
    <row r="253" spans="1:4" ht="15" customHeight="1">
      <c r="A253" s="144" t="s">
        <v>1170</v>
      </c>
      <c r="B253" s="137" t="s">
        <v>624</v>
      </c>
      <c r="C253" s="137" t="s">
        <v>770</v>
      </c>
      <c r="D253" s="137" t="s">
        <v>1171</v>
      </c>
    </row>
    <row r="254" spans="1:4" ht="15" customHeight="1">
      <c r="A254" s="144" t="s">
        <v>1172</v>
      </c>
      <c r="B254" s="137" t="s">
        <v>771</v>
      </c>
      <c r="C254" s="137" t="s">
        <v>772</v>
      </c>
      <c r="D254" s="137" t="s">
        <v>773</v>
      </c>
    </row>
    <row r="255" spans="1:4" ht="15" customHeight="1">
      <c r="A255" s="144" t="s">
        <v>1173</v>
      </c>
      <c r="B255" s="137" t="s">
        <v>774</v>
      </c>
      <c r="C255" s="137" t="s">
        <v>775</v>
      </c>
      <c r="D255" s="137" t="s">
        <v>776</v>
      </c>
    </row>
    <row r="256" spans="1:4" ht="15" customHeight="1">
      <c r="A256" s="144" t="s">
        <v>1174</v>
      </c>
      <c r="B256" s="137" t="s">
        <v>777</v>
      </c>
      <c r="C256" s="137" t="s">
        <v>778</v>
      </c>
      <c r="D256" s="137" t="s">
        <v>779</v>
      </c>
    </row>
    <row r="257" spans="1:4" ht="15" customHeight="1">
      <c r="A257" s="144" t="s">
        <v>1175</v>
      </c>
      <c r="B257" s="137" t="s">
        <v>761</v>
      </c>
      <c r="C257" s="137" t="s">
        <v>762</v>
      </c>
      <c r="D257" s="137" t="s">
        <v>763</v>
      </c>
    </row>
    <row r="258" spans="1:4" ht="15" customHeight="1">
      <c r="A258" s="144" t="s">
        <v>1176</v>
      </c>
      <c r="B258" s="137" t="s">
        <v>1157</v>
      </c>
      <c r="C258" s="137" t="s">
        <v>1158</v>
      </c>
      <c r="D258" s="137" t="s">
        <v>1177</v>
      </c>
    </row>
    <row r="259" spans="1:4" ht="15" customHeight="1">
      <c r="A259" s="144" t="s">
        <v>1178</v>
      </c>
      <c r="B259" s="137" t="s">
        <v>765</v>
      </c>
      <c r="C259" s="137" t="s">
        <v>1164</v>
      </c>
      <c r="D259" s="137" t="s">
        <v>1165</v>
      </c>
    </row>
    <row r="260" spans="1:4" ht="15" customHeight="1">
      <c r="A260" s="144" t="s">
        <v>1179</v>
      </c>
      <c r="B260" s="137" t="s">
        <v>764</v>
      </c>
      <c r="C260" s="137" t="s">
        <v>1161</v>
      </c>
      <c r="D260" s="137" t="s">
        <v>1162</v>
      </c>
    </row>
    <row r="261" spans="1:4" ht="15" customHeight="1">
      <c r="A261" s="144" t="s">
        <v>1180</v>
      </c>
      <c r="B261" s="137" t="s">
        <v>766</v>
      </c>
      <c r="C261" s="137" t="s">
        <v>780</v>
      </c>
      <c r="D261" s="137" t="s">
        <v>1181</v>
      </c>
    </row>
    <row r="262" spans="1:4" ht="15" customHeight="1">
      <c r="A262" s="144" t="s">
        <v>1182</v>
      </c>
      <c r="B262" s="137" t="s">
        <v>768</v>
      </c>
      <c r="C262" s="137" t="s">
        <v>769</v>
      </c>
      <c r="D262" s="137" t="s">
        <v>1169</v>
      </c>
    </row>
    <row r="263" spans="1:4" ht="15" customHeight="1">
      <c r="A263" s="144" t="s">
        <v>1183</v>
      </c>
      <c r="B263" s="137" t="s">
        <v>624</v>
      </c>
      <c r="C263" s="137" t="s">
        <v>1184</v>
      </c>
      <c r="D263" s="137" t="s">
        <v>1171</v>
      </c>
    </row>
    <row r="264" spans="1:4" ht="15" customHeight="1">
      <c r="A264" s="144" t="s">
        <v>1185</v>
      </c>
      <c r="B264" s="137" t="s">
        <v>1186</v>
      </c>
      <c r="C264" s="137" t="s">
        <v>781</v>
      </c>
      <c r="D264" s="137" t="s">
        <v>782</v>
      </c>
    </row>
    <row r="265" spans="1:4" ht="15" customHeight="1">
      <c r="A265" s="144" t="s">
        <v>1187</v>
      </c>
      <c r="B265" s="137" t="s">
        <v>783</v>
      </c>
      <c r="C265" s="137" t="s">
        <v>775</v>
      </c>
      <c r="D265" s="137" t="s">
        <v>1188</v>
      </c>
    </row>
    <row r="266" spans="1:4" ht="15" customHeight="1">
      <c r="A266" s="144" t="s">
        <v>1189</v>
      </c>
      <c r="B266" s="137" t="s">
        <v>684</v>
      </c>
      <c r="C266" s="137" t="s">
        <v>1190</v>
      </c>
      <c r="D266" s="137" t="s">
        <v>1191</v>
      </c>
    </row>
    <row r="267" spans="1:4" ht="15" customHeight="1">
      <c r="A267" s="144" t="s">
        <v>1192</v>
      </c>
      <c r="B267" s="137" t="s">
        <v>777</v>
      </c>
      <c r="C267" s="137" t="s">
        <v>778</v>
      </c>
      <c r="D267" s="137" t="s">
        <v>779</v>
      </c>
    </row>
    <row r="268" spans="1:4" ht="15" customHeight="1">
      <c r="A268" s="144" t="s">
        <v>1193</v>
      </c>
      <c r="B268" s="137" t="s">
        <v>784</v>
      </c>
      <c r="C268" s="137" t="s">
        <v>785</v>
      </c>
      <c r="D268" s="137" t="s">
        <v>786</v>
      </c>
    </row>
    <row r="269" spans="1:4" ht="15" customHeight="1">
      <c r="A269" s="144" t="s">
        <v>1194</v>
      </c>
      <c r="B269" s="137" t="s">
        <v>787</v>
      </c>
      <c r="C269" s="137" t="s">
        <v>788</v>
      </c>
      <c r="D269" s="137" t="s">
        <v>789</v>
      </c>
    </row>
    <row r="270" spans="1:4" ht="15" customHeight="1">
      <c r="A270" s="140" t="s">
        <v>790</v>
      </c>
      <c r="B270" s="137" t="s">
        <v>1195</v>
      </c>
      <c r="C270" s="137" t="s">
        <v>791</v>
      </c>
      <c r="D270" s="137" t="s">
        <v>1196</v>
      </c>
    </row>
  </sheetData>
  <sheetProtection/>
  <dataValidations count="2">
    <dataValidation allowBlank="1" showInputMessage="1" showErrorMessage="1" imeMode="on" sqref="A270 A271:A65536 A1:A245"/>
    <dataValidation allowBlank="1" showInputMessage="1" showErrorMessage="1" imeMode="off" sqref="B2:C243 D244 B244 B1 B245:C270 B271:B65536 D271:D65535"/>
  </dataValidations>
  <printOptions horizontalCentered="1"/>
  <pageMargins left="0.3937007874015748" right="0.3937007874015748" top="0.68" bottom="0.74" header="0.5118110236220472" footer="0.5118110236220472"/>
  <pageSetup firstPageNumber="22" useFirstPageNumber="1" horizontalDpi="600" verticalDpi="600" orientation="portrait" paperSize="9" scale="74"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mie-taikyo30</dc:creator>
  <cp:keywords/>
  <dc:description/>
  <cp:lastModifiedBy>FJ-USER</cp:lastModifiedBy>
  <cp:lastPrinted>2012-07-02T23:36:38Z</cp:lastPrinted>
  <dcterms:created xsi:type="dcterms:W3CDTF">1997-01-08T22:48:59Z</dcterms:created>
  <dcterms:modified xsi:type="dcterms:W3CDTF">2012-11-14T06:01:45Z</dcterms:modified>
  <cp:category/>
  <cp:version/>
  <cp:contentType/>
  <cp:contentStatus/>
</cp:coreProperties>
</file>